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5385" activeTab="2"/>
  </bookViews>
  <sheets>
    <sheet name="DATOS" sheetId="1" r:id="rId1"/>
    <sheet name="PHANTOM" sheetId="2" r:id="rId2"/>
    <sheet name="SOMATOTIPO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<sst xmlns="http://schemas.openxmlformats.org/spreadsheetml/2006/main" count="107" uniqueCount="77">
  <si>
    <t>FECHNAC</t>
  </si>
  <si>
    <t>FECHEVAL</t>
  </si>
  <si>
    <t>APELLIDO Y NOMBRE</t>
  </si>
  <si>
    <t>PESO</t>
  </si>
  <si>
    <t>TALLA</t>
  </si>
  <si>
    <t>TSENT</t>
  </si>
  <si>
    <t>BIACR</t>
  </si>
  <si>
    <t>PUESTO</t>
  </si>
  <si>
    <t>TORAX</t>
  </si>
  <si>
    <t>CINTURA</t>
  </si>
  <si>
    <t>CADEMAX</t>
  </si>
  <si>
    <t>MUSMAX</t>
  </si>
  <si>
    <t>MUSMED</t>
  </si>
  <si>
    <t>PANTMAX</t>
  </si>
  <si>
    <t>EDAD</t>
  </si>
  <si>
    <t>S6PL</t>
  </si>
  <si>
    <t>SOMATOTIPO</t>
  </si>
  <si>
    <t>ENDO</t>
  </si>
  <si>
    <t xml:space="preserve">MESO </t>
  </si>
  <si>
    <t>ECTO</t>
  </si>
  <si>
    <t>X</t>
  </si>
  <si>
    <t>Y</t>
  </si>
  <si>
    <t>COODENADAS</t>
  </si>
  <si>
    <t>PANT</t>
  </si>
  <si>
    <t>IMC</t>
  </si>
  <si>
    <t>S3PLIEG</t>
  </si>
  <si>
    <t>HWR</t>
  </si>
  <si>
    <t>TRC</t>
  </si>
  <si>
    <t>SSC</t>
  </si>
  <si>
    <t>SSP</t>
  </si>
  <si>
    <t>ABD</t>
  </si>
  <si>
    <t>MMED</t>
  </si>
  <si>
    <t>CBZ</t>
  </si>
  <si>
    <t>BRREL</t>
  </si>
  <si>
    <t>BRFLEX</t>
  </si>
  <si>
    <t>ANTEBR</t>
  </si>
  <si>
    <t>TV</t>
  </si>
  <si>
    <t>AP</t>
  </si>
  <si>
    <t>HUMER</t>
  </si>
  <si>
    <t>FEMOR</t>
  </si>
  <si>
    <t>BILIO</t>
  </si>
  <si>
    <t>PLIEGUES (mm)</t>
  </si>
  <si>
    <t>PERÍMETROS (cm)</t>
  </si>
  <si>
    <t>DIÁMETROS (cm)</t>
  </si>
  <si>
    <t>BÁSICOS</t>
  </si>
  <si>
    <t>VALORES PHANTOM</t>
  </si>
  <si>
    <t>M CORP</t>
  </si>
  <si>
    <t>BIACROMIAL</t>
  </si>
  <si>
    <t>TORAX TV</t>
  </si>
  <si>
    <t>TORAX AP</t>
  </si>
  <si>
    <t>HUMERAL</t>
  </si>
  <si>
    <t>FEMORAL</t>
  </si>
  <si>
    <t>SCORE-Z DIÁMETROS</t>
  </si>
  <si>
    <t>SCORE-Z PERÍMETROS</t>
  </si>
  <si>
    <t>SCORE-Z PLIEGUES</t>
  </si>
  <si>
    <t xml:space="preserve">n   </t>
  </si>
  <si>
    <t>prom.</t>
  </si>
  <si>
    <t>d. est.</t>
  </si>
  <si>
    <t>mdna.</t>
  </si>
  <si>
    <t>max</t>
  </si>
  <si>
    <t>min</t>
  </si>
  <si>
    <t>T/SENT</t>
  </si>
  <si>
    <t>DATOS</t>
  </si>
  <si>
    <t>NOMBRE</t>
  </si>
  <si>
    <t>SOMATOTIPO MEDIO</t>
  </si>
  <si>
    <t>n</t>
  </si>
  <si>
    <t>promedio</t>
  </si>
  <si>
    <t>d.est</t>
  </si>
  <si>
    <t>Maria Bravo</t>
  </si>
  <si>
    <t>Test  de Caminata</t>
  </si>
  <si>
    <t>390 mts</t>
  </si>
  <si>
    <t>450 mts</t>
  </si>
  <si>
    <t>480 mts</t>
  </si>
  <si>
    <t>520 mts</t>
  </si>
  <si>
    <t>Test fantastico</t>
  </si>
  <si>
    <t>Algo Bajo</t>
  </si>
  <si>
    <t>Buen trabajo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</si>
</sst>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[$-C0A]dddd\,\ dd&quot; de &quot;mmmm&quot; de &quot;yyyy"/>
    <numFmt numFmtId="182" formatCode="0.000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00000000000000"/>
    <numFmt numFmtId="190" formatCode="0.0000000000"/>
    <numFmt numFmtId="191" formatCode="d/m/yy;@"/>
    <numFmt numFmtId="19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b/>
      <sz val="9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distributed"/>
    </xf>
    <xf numFmtId="0" fontId="11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83" fontId="11" fillId="0" borderId="15" xfId="0" applyNumberFormat="1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183" fontId="11" fillId="0" borderId="13" xfId="0" applyNumberFormat="1" applyFont="1" applyFill="1" applyBorder="1" applyAlignment="1">
      <alignment horizontal="center"/>
    </xf>
    <xf numFmtId="2" fontId="11" fillId="34" borderId="14" xfId="0" applyNumberFormat="1" applyFont="1" applyFill="1" applyBorder="1" applyAlignment="1">
      <alignment horizontal="center"/>
    </xf>
    <xf numFmtId="182" fontId="11" fillId="34" borderId="0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9" fillId="33" borderId="16" xfId="0" applyNumberFormat="1" applyFont="1" applyFill="1" applyBorder="1" applyAlignment="1">
      <alignment horizontal="center"/>
    </xf>
    <xf numFmtId="2" fontId="11" fillId="34" borderId="0" xfId="0" applyNumberFormat="1" applyFont="1" applyFill="1" applyAlignment="1">
      <alignment horizontal="center"/>
    </xf>
    <xf numFmtId="2" fontId="11" fillId="34" borderId="13" xfId="0" applyNumberFormat="1" applyFont="1" applyFill="1" applyBorder="1" applyAlignment="1">
      <alignment horizontal="center"/>
    </xf>
    <xf numFmtId="183" fontId="11" fillId="35" borderId="0" xfId="0" applyNumberFormat="1" applyFont="1" applyFill="1" applyAlignment="1">
      <alignment horizontal="center"/>
    </xf>
    <xf numFmtId="183" fontId="19" fillId="35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19" fillId="33" borderId="14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2" fontId="11" fillId="0" borderId="14" xfId="0" applyNumberFormat="1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left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182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3" fillId="0" borderId="16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83" fontId="13" fillId="0" borderId="14" xfId="0" applyNumberFormat="1" applyFont="1" applyFill="1" applyBorder="1" applyAlignment="1">
      <alignment/>
    </xf>
    <xf numFmtId="183" fontId="19" fillId="0" borderId="14" xfId="0" applyNumberFormat="1" applyFont="1" applyFill="1" applyBorder="1" applyAlignment="1">
      <alignment horizontal="center"/>
    </xf>
    <xf numFmtId="183" fontId="19" fillId="0" borderId="0" xfId="0" applyNumberFormat="1" applyFont="1" applyFill="1" applyAlignment="1">
      <alignment horizontal="center"/>
    </xf>
    <xf numFmtId="183" fontId="19" fillId="0" borderId="13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183" fontId="13" fillId="0" borderId="18" xfId="0" applyNumberFormat="1" applyFont="1" applyFill="1" applyBorder="1" applyAlignment="1">
      <alignment/>
    </xf>
    <xf numFmtId="183" fontId="19" fillId="0" borderId="18" xfId="0" applyNumberFormat="1" applyFont="1" applyFill="1" applyBorder="1" applyAlignment="1">
      <alignment horizontal="center"/>
    </xf>
    <xf numFmtId="183" fontId="19" fillId="0" borderId="12" xfId="0" applyNumberFormat="1" applyFont="1" applyFill="1" applyBorder="1" applyAlignment="1">
      <alignment horizontal="center"/>
    </xf>
    <xf numFmtId="183" fontId="19" fillId="0" borderId="19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11" fillId="0" borderId="0" xfId="0" applyNumberFormat="1" applyFont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7" borderId="13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left"/>
    </xf>
    <xf numFmtId="2" fontId="11" fillId="34" borderId="17" xfId="0" applyNumberFormat="1" applyFont="1" applyFill="1" applyBorder="1" applyAlignment="1">
      <alignment horizontal="center"/>
    </xf>
    <xf numFmtId="2" fontId="11" fillId="36" borderId="0" xfId="0" applyNumberFormat="1" applyFont="1" applyFill="1" applyBorder="1" applyAlignment="1">
      <alignment horizontal="center"/>
    </xf>
    <xf numFmtId="2" fontId="11" fillId="34" borderId="16" xfId="0" applyNumberFormat="1" applyFont="1" applyFill="1" applyBorder="1" applyAlignment="1">
      <alignment horizontal="center"/>
    </xf>
    <xf numFmtId="2" fontId="11" fillId="36" borderId="13" xfId="0" applyNumberFormat="1" applyFont="1" applyFill="1" applyBorder="1" applyAlignment="1">
      <alignment horizontal="center"/>
    </xf>
    <xf numFmtId="2" fontId="11" fillId="36" borderId="0" xfId="0" applyNumberFormat="1" applyFont="1" applyFill="1" applyAlignment="1">
      <alignment horizontal="center"/>
    </xf>
    <xf numFmtId="2" fontId="11" fillId="36" borderId="17" xfId="0" applyNumberFormat="1" applyFont="1" applyFill="1" applyBorder="1" applyAlignment="1">
      <alignment horizontal="center"/>
    </xf>
    <xf numFmtId="0" fontId="11" fillId="37" borderId="14" xfId="0" applyFont="1" applyFill="1" applyBorder="1" applyAlignment="1">
      <alignment horizontal="left"/>
    </xf>
    <xf numFmtId="49" fontId="11" fillId="37" borderId="14" xfId="0" applyNumberFormat="1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83" fontId="11" fillId="34" borderId="15" xfId="0" applyNumberFormat="1" applyFont="1" applyFill="1" applyBorder="1" applyAlignment="1">
      <alignment horizontal="center"/>
    </xf>
    <xf numFmtId="183" fontId="11" fillId="34" borderId="14" xfId="0" applyNumberFormat="1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83" fontId="11" fillId="34" borderId="13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left"/>
    </xf>
    <xf numFmtId="191" fontId="19" fillId="0" borderId="0" xfId="0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0" fillId="38" borderId="11" xfId="0" applyFont="1" applyFill="1" applyBorder="1" applyAlignment="1">
      <alignment/>
    </xf>
    <xf numFmtId="183" fontId="10" fillId="38" borderId="11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11" fillId="34" borderId="1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distributed"/>
    </xf>
    <xf numFmtId="0" fontId="11" fillId="34" borderId="22" xfId="0" applyFont="1" applyFill="1" applyBorder="1" applyAlignment="1">
      <alignment horizontal="center" vertical="distributed"/>
    </xf>
    <xf numFmtId="0" fontId="11" fillId="34" borderId="10" xfId="0" applyFont="1" applyFill="1" applyBorder="1" applyAlignment="1">
      <alignment horizontal="center" vertical="distributed"/>
    </xf>
    <xf numFmtId="0" fontId="11" fillId="34" borderId="11" xfId="0" applyFont="1" applyFill="1" applyBorder="1" applyAlignment="1">
      <alignment horizontal="center" vertical="distributed"/>
    </xf>
    <xf numFmtId="0" fontId="11" fillId="36" borderId="1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54" fillId="40" borderId="0" xfId="0" applyFont="1" applyFill="1" applyBorder="1" applyAlignment="1">
      <alignment/>
    </xf>
    <xf numFmtId="0" fontId="55" fillId="39" borderId="0" xfId="0" applyFont="1" applyFill="1" applyBorder="1" applyAlignment="1">
      <alignment/>
    </xf>
    <xf numFmtId="0" fontId="55" fillId="39" borderId="0" xfId="0" applyFont="1" applyFill="1" applyBorder="1" applyAlignment="1">
      <alignment horizontal="center"/>
    </xf>
    <xf numFmtId="0" fontId="17" fillId="4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1" fillId="35" borderId="21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6" borderId="21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11" fillId="36" borderId="23" xfId="0" applyFont="1" applyFill="1" applyBorder="1" applyAlignment="1">
      <alignment/>
    </xf>
    <xf numFmtId="0" fontId="11" fillId="36" borderId="2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725"/>
          <c:w val="0.98525"/>
          <c:h val="0.7115"/>
        </c:manualLayout>
      </c:layout>
      <c:scatterChart>
        <c:scatterStyle val="lineMarker"/>
        <c:varyColors val="0"/>
        <c:ser>
          <c:idx val="0"/>
          <c:order val="0"/>
          <c:tx>
            <c:v>MESOMORFO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'[1]Coor X e Y '!$J$7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'[1]Coor X e Y '!$K$7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2"/>
          <c:order val="1"/>
          <c:tx>
            <c:v>ENDOMORFO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'[1]Coor X e Y '!$J$5</c:f>
              <c:numCache>
                <c:ptCount val="1"/>
                <c:pt idx="0">
                  <c:v>-8</c:v>
                </c:pt>
              </c:numCache>
            </c:numRef>
          </c:xVal>
          <c:yVal>
            <c:numRef>
              <c:f>'[1]Coor X e Y '!$K$5</c:f>
              <c:numCache>
                <c:ptCount val="1"/>
                <c:pt idx="0">
                  <c:v>-8</c:v>
                </c:pt>
              </c:numCache>
            </c:numRef>
          </c:yVal>
          <c:smooth val="0"/>
        </c:ser>
        <c:ser>
          <c:idx val="3"/>
          <c:order val="2"/>
          <c:tx>
            <c:v>ECTOMORFO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'[1]Coor X e Y '!$J$6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'[1]Coor X e Y '!$K$6</c:f>
              <c:numCache>
                <c:ptCount val="1"/>
                <c:pt idx="0">
                  <c:v>-6</c:v>
                </c:pt>
              </c:numCache>
            </c:numRef>
          </c:yVal>
          <c:smooth val="0"/>
        </c:ser>
        <c:ser>
          <c:idx val="1"/>
          <c:order val="3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SOMATOTIPO!$C$2</c:f>
              <c:numCache/>
            </c:numRef>
          </c:xVal>
          <c:yVal>
            <c:numRef>
              <c:f>SOMATOTIPO!$D$2</c:f>
              <c:numCache/>
            </c:numRef>
          </c:yVal>
          <c:smooth val="0"/>
        </c:ser>
        <c:ser>
          <c:idx val="4"/>
          <c:order val="4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SOMATOTIPO!$C$3</c:f>
              <c:numCache/>
            </c:numRef>
          </c:xVal>
          <c:yVal>
            <c:numRef>
              <c:f>SOMATOTIPO!$D$3</c:f>
              <c:numCache/>
            </c:numRef>
          </c:yVal>
          <c:smooth val="0"/>
        </c:ser>
        <c:ser>
          <c:idx val="5"/>
          <c:order val="5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SOMATOTIPO!$C$4</c:f>
              <c:numCache/>
            </c:numRef>
          </c:xVal>
          <c:yVal>
            <c:numRef>
              <c:f>SOMATOTIPO!$D$4</c:f>
              <c:numCache/>
            </c:numRef>
          </c:yVal>
          <c:smooth val="0"/>
        </c:ser>
        <c:ser>
          <c:idx val="6"/>
          <c:order val="6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SOMATOTIPO!#REF!</c:f>
            </c:strRef>
          </c:xVal>
          <c:yVal>
            <c:numRef>
              <c:f>SOMATOTIPO!#REF!</c:f>
            </c:numRef>
          </c:yVal>
          <c:smooth val="0"/>
        </c:ser>
        <c:ser>
          <c:idx val="7"/>
          <c:order val="7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SOMATOTIPO!#REF!</c:f>
            </c:strRef>
          </c:xVal>
          <c:yVal>
            <c:numRef>
              <c:f>SOMATOTIPO!#REF!</c:f>
            </c:numRef>
          </c:yVal>
          <c:smooth val="0"/>
        </c:ser>
        <c:ser>
          <c:idx val="8"/>
          <c:order val="8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SOMATOTIPO!#REF!</c:f>
            </c:strRef>
          </c:xVal>
          <c:yVal>
            <c:numRef>
              <c:f>SOMATOTIPO!#REF!</c:f>
            </c:numRef>
          </c:yVal>
          <c:smooth val="0"/>
        </c:ser>
        <c:ser>
          <c:idx val="9"/>
          <c:order val="9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SOMATOTIPO!#REF!</c:f>
            </c:strRef>
          </c:xVal>
          <c:yVal>
            <c:numRef>
              <c:f>SOMATOTIPO!#REF!</c:f>
            </c:numRef>
          </c:yVal>
          <c:smooth val="0"/>
        </c:ser>
        <c:ser>
          <c:idx val="10"/>
          <c:order val="10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SOMATOTIPO!$C$5</c:f>
              <c:numCache/>
            </c:numRef>
          </c:xVal>
          <c:yVal>
            <c:numRef>
              <c:f>SOMATOTIPO!$D$5</c:f>
              <c:numCache/>
            </c:numRef>
          </c:yVal>
          <c:smooth val="0"/>
        </c:ser>
        <c:ser>
          <c:idx val="11"/>
          <c:order val="11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SOMATOTIPO!$C$6</c:f>
              <c:numCache/>
            </c:numRef>
          </c:xVal>
          <c:yVal>
            <c:numRef>
              <c:f>SOMATOTIPO!$D$6</c:f>
              <c:numCache/>
            </c:numRef>
          </c:yVal>
          <c:smooth val="0"/>
        </c:ser>
        <c:ser>
          <c:idx val="12"/>
          <c:order val="12"/>
          <c:tx>
            <c:v>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SOMATOTIPO!$C$7</c:f>
              <c:numCache/>
            </c:numRef>
          </c:xVal>
          <c:yVal>
            <c:numRef>
              <c:f>SOMATOTIPO!$D$7</c:f>
              <c:numCache/>
            </c:numRef>
          </c:yVal>
          <c:smooth val="0"/>
        </c:ser>
        <c:ser>
          <c:idx val="13"/>
          <c:order val="13"/>
          <c:tx>
            <c:v>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SOMATOTIPO!$C$8</c:f>
              <c:numCache/>
            </c:numRef>
          </c:xVal>
          <c:yVal>
            <c:numRef>
              <c:f>SOMATOTIPO!$D$8</c:f>
              <c:numCache/>
            </c:numRef>
          </c:yVal>
          <c:smooth val="0"/>
        </c:ser>
        <c:ser>
          <c:idx val="14"/>
          <c:order val="14"/>
          <c:tx>
            <c:v>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SOMATOTIPO!$C$9</c:f>
              <c:numCache/>
            </c:numRef>
          </c:xVal>
          <c:yVal>
            <c:numRef>
              <c:f>SOMATOTIPO!$D$9</c:f>
              <c:numCache/>
            </c:numRef>
          </c:yVal>
          <c:smooth val="0"/>
        </c:ser>
        <c:ser>
          <c:idx val="15"/>
          <c:order val="15"/>
          <c:tx>
            <c:v>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SOMATOTIPO!$C$10</c:f>
              <c:numCache/>
            </c:numRef>
          </c:xVal>
          <c:yVal>
            <c:numRef>
              <c:f>SOMATOTIPO!$D$10</c:f>
              <c:numCache/>
            </c:numRef>
          </c:yVal>
          <c:smooth val="0"/>
        </c:ser>
        <c:ser>
          <c:idx val="16"/>
          <c:order val="16"/>
          <c:tx>
            <c:v>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SOMATOTIPO!$C$11</c:f>
              <c:numCache/>
            </c:numRef>
          </c:xVal>
          <c:yVal>
            <c:numRef>
              <c:f>SOMATOTIPO!$D$11</c:f>
              <c:numCache/>
            </c:numRef>
          </c:yVal>
          <c:smooth val="0"/>
        </c:ser>
        <c:ser>
          <c:idx val="17"/>
          <c:order val="17"/>
          <c:tx>
            <c:v>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SOMATOTIPO!$C$12</c:f>
              <c:numCache/>
            </c:numRef>
          </c:xVal>
          <c:yVal>
            <c:numRef>
              <c:f>SOMATOTIPO!$D$12</c:f>
              <c:numCache/>
            </c:numRef>
          </c:yVal>
          <c:smooth val="0"/>
        </c:ser>
        <c:ser>
          <c:idx val="18"/>
          <c:order val="18"/>
          <c:tx>
            <c:v>SOMATOTIPO MEDIO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SOMATOTIPO!$C$50</c:f>
              <c:numCache/>
            </c:numRef>
          </c:xVal>
          <c:yVal>
            <c:numRef>
              <c:f>SOMATOTIPO!$D$50</c:f>
              <c:numCache/>
            </c:numRef>
          </c:yVal>
          <c:smooth val="0"/>
        </c:ser>
        <c:axId val="23404200"/>
        <c:axId val="27428905"/>
      </c:scatterChart>
      <c:valAx>
        <c:axId val="23404200"/>
        <c:scaling>
          <c:orientation val="minMax"/>
          <c:max val="8"/>
          <c:min val="-8"/>
        </c:scaling>
        <c:axPos val="b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7428905"/>
        <c:crossesAt val="-10"/>
        <c:crossBetween val="midCat"/>
        <c:dispUnits/>
        <c:majorUnit val="1"/>
        <c:minorUnit val="0.5"/>
      </c:valAx>
      <c:valAx>
        <c:axId val="27428905"/>
        <c:scaling>
          <c:orientation val="minMax"/>
          <c:max val="16"/>
          <c:min val="-10"/>
        </c:scaling>
        <c:axPos val="l"/>
        <c:delete val="0"/>
        <c:numFmt formatCode="0" sourceLinked="0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404200"/>
        <c:crossesAt val="10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0.46925</cdr:y>
    </cdr:from>
    <cdr:to>
      <cdr:x>0.72675</cdr:x>
      <cdr:y>0.73325</cdr:y>
    </cdr:to>
    <cdr:sp>
      <cdr:nvSpPr>
        <cdr:cNvPr id="1" name="Line 1"/>
        <cdr:cNvSpPr>
          <a:spLocks/>
        </cdr:cNvSpPr>
      </cdr:nvSpPr>
      <cdr:spPr>
        <a:xfrm flipV="1">
          <a:off x="1019175" y="3219450"/>
          <a:ext cx="3867150" cy="180975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0.46925</cdr:y>
    </cdr:from>
    <cdr:to>
      <cdr:x>0.80825</cdr:x>
      <cdr:y>0.73325</cdr:y>
    </cdr:to>
    <cdr:sp>
      <cdr:nvSpPr>
        <cdr:cNvPr id="2" name="Line 2"/>
        <cdr:cNvSpPr>
          <a:spLocks/>
        </cdr:cNvSpPr>
      </cdr:nvSpPr>
      <cdr:spPr>
        <a:xfrm>
          <a:off x="1562100" y="3219450"/>
          <a:ext cx="3876675" cy="180975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0.27975</cdr:y>
    </cdr:from>
    <cdr:to>
      <cdr:x>0.48175</cdr:x>
      <cdr:y>0.774</cdr:y>
    </cdr:to>
    <cdr:sp>
      <cdr:nvSpPr>
        <cdr:cNvPr id="3" name="Line 3"/>
        <cdr:cNvSpPr>
          <a:spLocks/>
        </cdr:cNvSpPr>
      </cdr:nvSpPr>
      <cdr:spPr>
        <a:xfrm>
          <a:off x="3238500" y="1914525"/>
          <a:ext cx="0" cy="339090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0.151</cdr:x>
      <cdr:y>0.2815</cdr:y>
    </cdr:from>
    <cdr:to>
      <cdr:x>0.80825</cdr:x>
      <cdr:y>0.774</cdr:y>
    </cdr:to>
    <cdr:sp>
      <cdr:nvSpPr>
        <cdr:cNvPr id="4" name="Freeform 4"/>
        <cdr:cNvSpPr>
          <a:spLocks/>
        </cdr:cNvSpPr>
      </cdr:nvSpPr>
      <cdr:spPr>
        <a:xfrm>
          <a:off x="1009650" y="1924050"/>
          <a:ext cx="4429125" cy="3381375"/>
        </a:xfrm>
        <a:custGeom>
          <a:pathLst>
            <a:path h="4472036" w="3737808">
              <a:moveTo>
                <a:pt x="0" y="4111709"/>
              </a:moveTo>
              <a:cubicBezTo>
                <a:pt x="6154" y="3782508"/>
                <a:pt x="12310" y="3453308"/>
                <a:pt x="12310" y="3453308"/>
              </a:cubicBezTo>
              <a:cubicBezTo>
                <a:pt x="25895" y="3243302"/>
                <a:pt x="46688" y="3044789"/>
                <a:pt x="81510" y="2851671"/>
              </a:cubicBezTo>
              <a:cubicBezTo>
                <a:pt x="116331" y="2658553"/>
                <a:pt x="157198" y="2484711"/>
                <a:pt x="221242" y="2294600"/>
              </a:cubicBezTo>
              <a:cubicBezTo>
                <a:pt x="285286" y="2104487"/>
                <a:pt x="369256" y="1861238"/>
                <a:pt x="447949" y="1688947"/>
              </a:cubicBezTo>
              <a:cubicBezTo>
                <a:pt x="526642" y="1516654"/>
                <a:pt x="586796" y="1410101"/>
                <a:pt x="678757" y="1255146"/>
              </a:cubicBezTo>
              <a:cubicBezTo>
                <a:pt x="770718" y="1100193"/>
                <a:pt x="887610" y="939218"/>
                <a:pt x="1017537" y="781274"/>
              </a:cubicBezTo>
              <a:cubicBezTo>
                <a:pt x="1147464" y="623328"/>
                <a:pt x="1330103" y="443385"/>
                <a:pt x="1472967" y="313173"/>
              </a:cubicBezTo>
              <a:cubicBezTo>
                <a:pt x="1472967" y="313173"/>
                <a:pt x="1673846" y="156586"/>
                <a:pt x="1874726" y="0"/>
              </a:cubicBezTo>
              <a:cubicBezTo>
                <a:pt x="2080041" y="163705"/>
                <a:pt x="2285355" y="327408"/>
                <a:pt x="2285355" y="327408"/>
              </a:cubicBezTo>
              <a:cubicBezTo>
                <a:pt x="2420809" y="453284"/>
                <a:pt x="2567635" y="610878"/>
                <a:pt x="2687448" y="755263"/>
              </a:cubicBezTo>
              <a:cubicBezTo>
                <a:pt x="2807258" y="899647"/>
                <a:pt x="2906788" y="1034432"/>
                <a:pt x="3004220" y="1193723"/>
              </a:cubicBezTo>
              <a:cubicBezTo>
                <a:pt x="3101651" y="1353012"/>
                <a:pt x="3196349" y="1534153"/>
                <a:pt x="3272037" y="1711001"/>
              </a:cubicBezTo>
              <a:cubicBezTo>
                <a:pt x="3347725" y="1887849"/>
                <a:pt x="3402064" y="2073540"/>
                <a:pt x="3458345" y="2254810"/>
              </a:cubicBezTo>
              <a:cubicBezTo>
                <a:pt x="3514626" y="2436077"/>
                <a:pt x="3550335" y="2592294"/>
                <a:pt x="3593033" y="2786826"/>
              </a:cubicBezTo>
              <a:cubicBezTo>
                <a:pt x="3635728" y="2981359"/>
                <a:pt x="3668845" y="3206922"/>
                <a:pt x="3690193" y="3425771"/>
              </a:cubicBezTo>
              <a:cubicBezTo>
                <a:pt x="3690193" y="3425771"/>
                <a:pt x="3726163" y="3766857"/>
                <a:pt x="3737808" y="4111709"/>
              </a:cubicBezTo>
              <a:cubicBezTo>
                <a:pt x="3528212" y="4184661"/>
                <a:pt x="3318617" y="4257610"/>
                <a:pt x="3318617" y="4257610"/>
              </a:cubicBezTo>
              <a:cubicBezTo>
                <a:pt x="3178885" y="4297402"/>
                <a:pt x="3054679" y="4319506"/>
                <a:pt x="2899421" y="4350455"/>
              </a:cubicBezTo>
              <a:cubicBezTo>
                <a:pt x="2744165" y="4381404"/>
                <a:pt x="2557857" y="4423405"/>
                <a:pt x="2387075" y="4443300"/>
              </a:cubicBezTo>
              <a:cubicBezTo>
                <a:pt x="2216291" y="4463195"/>
                <a:pt x="2047449" y="4472036"/>
                <a:pt x="1874726" y="4469826"/>
              </a:cubicBezTo>
              <a:cubicBezTo>
                <a:pt x="1702002" y="4467616"/>
                <a:pt x="1515695" y="4447721"/>
                <a:pt x="1350734" y="4430036"/>
              </a:cubicBezTo>
              <a:cubicBezTo>
                <a:pt x="1185774" y="4412351"/>
                <a:pt x="1030518" y="4390244"/>
                <a:pt x="884963" y="4363718"/>
              </a:cubicBezTo>
              <a:cubicBezTo>
                <a:pt x="739410" y="4337191"/>
                <a:pt x="624909" y="4312873"/>
                <a:pt x="477415" y="4270873"/>
              </a:cubicBezTo>
              <a:cubicBezTo>
                <a:pt x="477415" y="4270873"/>
                <a:pt x="238708" y="4191291"/>
                <a:pt x="0" y="4111709"/>
              </a:cubicBezTo>
              <a:close/>
            </a:path>
          </a:pathLst>
        </a:custGeom>
        <a:noFill/>
        <a:ln w="190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0.4705</cdr:y>
    </cdr:from>
    <cdr:to>
      <cdr:x>0.5175</cdr:x>
      <cdr:y>0.49025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3371850" y="3228975"/>
          <a:ext cx="1143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13</xdr:col>
      <xdr:colOff>200025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162300" y="0"/>
        <a:ext cx="67341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\Desktop\FACUNDO\ANTROPOMETRIA\ANTROPOGIM\GRAFICAR%20SOMATOTIPO%20(X%20e%20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a Grupo"/>
      <sheetName val="Coor X e Y "/>
      <sheetName val="SOMATOCARTA"/>
      <sheetName val="SDD-SDI"/>
      <sheetName val="SAD-SAM"/>
      <sheetName val="Resumen"/>
      <sheetName val="Apli Tec"/>
      <sheetName val="Carac Somatotipo Deportistas"/>
    </sheetNames>
    <sheetDataSet>
      <sheetData sheetId="1">
        <row r="5">
          <cell r="J5">
            <v>-8</v>
          </cell>
          <cell r="K5">
            <v>-8</v>
          </cell>
        </row>
        <row r="6">
          <cell r="J6">
            <v>6</v>
          </cell>
          <cell r="K6">
            <v>-6</v>
          </cell>
        </row>
        <row r="7">
          <cell r="J7">
            <v>7</v>
          </cell>
          <cell r="K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CK359"/>
  <sheetViews>
    <sheetView showGridLines="0" zoomScalePageLayoutView="0" workbookViewId="0" topLeftCell="AC1">
      <selection activeCell="D15" sqref="D15"/>
    </sheetView>
  </sheetViews>
  <sheetFormatPr defaultColWidth="11.421875" defaultRowHeight="15"/>
  <cols>
    <col min="1" max="1" width="3.57421875" style="0" customWidth="1"/>
    <col min="2" max="2" width="23.7109375" style="0" customWidth="1"/>
    <col min="3" max="3" width="18.00390625" style="0" customWidth="1"/>
    <col min="4" max="4" width="10.28125" style="0" customWidth="1"/>
    <col min="5" max="5" width="10.00390625" style="0" customWidth="1"/>
    <col min="6" max="6" width="5.7109375" style="0" customWidth="1"/>
    <col min="7" max="7" width="6.28125" style="0" customWidth="1"/>
    <col min="8" max="9" width="5.8515625" style="0" customWidth="1"/>
    <col min="10" max="10" width="5.421875" style="0" customWidth="1"/>
    <col min="11" max="11" width="5.8515625" style="0" customWidth="1"/>
    <col min="12" max="13" width="5.421875" style="0" customWidth="1"/>
    <col min="14" max="14" width="6.421875" style="0" customWidth="1"/>
    <col min="15" max="15" width="6.28125" style="0" customWidth="1"/>
    <col min="16" max="20" width="7.421875" style="0" customWidth="1"/>
    <col min="21" max="21" width="8.140625" style="0" customWidth="1"/>
    <col min="22" max="25" width="8.00390625" style="0" customWidth="1"/>
    <col min="26" max="31" width="5.28125" style="0" customWidth="1"/>
    <col min="32" max="32" width="8.8515625" style="0" customWidth="1"/>
    <col min="33" max="33" width="11.8515625" style="0" customWidth="1"/>
    <col min="34" max="34" width="6.57421875" style="0" hidden="1" customWidth="1"/>
    <col min="35" max="35" width="6.7109375" style="0" hidden="1" customWidth="1"/>
    <col min="36" max="40" width="6.57421875" style="0" customWidth="1"/>
    <col min="41" max="41" width="4.140625" style="0" customWidth="1"/>
    <col min="42" max="42" width="18.140625" style="0" customWidth="1"/>
    <col min="43" max="43" width="14.57421875" style="0" customWidth="1"/>
    <col min="44" max="47" width="6.57421875" style="0" customWidth="1"/>
    <col min="48" max="49" width="6.421875" style="0" customWidth="1"/>
    <col min="50" max="56" width="7.7109375" style="0" customWidth="1"/>
    <col min="57" max="57" width="8.8515625" style="0" customWidth="1"/>
    <col min="58" max="58" width="7.7109375" style="0" customWidth="1"/>
    <col min="59" max="59" width="2.421875" style="0" customWidth="1"/>
    <col min="60" max="60" width="9.8515625" style="0" customWidth="1"/>
    <col min="61" max="66" width="8.7109375" style="0" customWidth="1"/>
    <col min="67" max="67" width="8.57421875" style="0" customWidth="1"/>
    <col min="68" max="68" width="8.7109375" style="0" customWidth="1"/>
    <col min="69" max="69" width="16.7109375" style="0" customWidth="1"/>
  </cols>
  <sheetData>
    <row r="1" spans="1:70" ht="15">
      <c r="A1" s="165" t="s">
        <v>62</v>
      </c>
      <c r="B1" s="166"/>
      <c r="C1" s="38"/>
      <c r="D1" s="174"/>
      <c r="E1" s="174"/>
      <c r="F1" s="174"/>
      <c r="G1" s="174"/>
      <c r="H1" s="17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1"/>
      <c r="AK1" s="1"/>
      <c r="AL1" s="1"/>
      <c r="AM1" s="1"/>
      <c r="AN1" s="1"/>
      <c r="AO1" s="1"/>
      <c r="AP1" s="172"/>
      <c r="AQ1" s="173"/>
      <c r="AR1" s="17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P1" s="1"/>
      <c r="BR1" s="23"/>
    </row>
    <row r="2" spans="1:69" ht="15">
      <c r="A2" s="1"/>
      <c r="B2" s="1"/>
      <c r="C2" s="37"/>
      <c r="D2" s="33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1"/>
      <c r="Z2" s="5"/>
      <c r="AA2" s="5"/>
      <c r="AB2" s="5"/>
      <c r="AC2" s="5"/>
      <c r="AD2" s="5"/>
      <c r="AE2" s="5"/>
      <c r="AF2" s="1"/>
      <c r="AG2" s="1"/>
      <c r="AH2" s="2"/>
      <c r="AI2" s="2"/>
      <c r="AJ2" s="8"/>
      <c r="AK2" s="8"/>
      <c r="AL2" s="8"/>
      <c r="AM2" s="8"/>
      <c r="AN2" s="8"/>
      <c r="AO2" s="8"/>
      <c r="AP2" s="82"/>
      <c r="AQ2" s="82"/>
      <c r="AR2" s="82"/>
      <c r="AS2" s="82"/>
      <c r="AT2" s="82"/>
      <c r="AU2" s="8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19"/>
      <c r="BM2" s="42"/>
      <c r="BN2" s="42"/>
      <c r="BO2" s="42"/>
      <c r="BP2" s="19"/>
      <c r="BQ2" s="43"/>
    </row>
    <row r="3" spans="1:88" ht="15">
      <c r="A3" s="11"/>
      <c r="B3" s="30"/>
      <c r="C3" s="30"/>
      <c r="D3" s="30"/>
      <c r="E3" s="30"/>
      <c r="F3" s="30"/>
      <c r="G3" s="169" t="s">
        <v>44</v>
      </c>
      <c r="H3" s="170"/>
      <c r="I3" s="171"/>
      <c r="J3" s="169" t="s">
        <v>43</v>
      </c>
      <c r="K3" s="170"/>
      <c r="L3" s="170"/>
      <c r="M3" s="170"/>
      <c r="N3" s="170"/>
      <c r="O3" s="171"/>
      <c r="P3" s="169" t="s">
        <v>42</v>
      </c>
      <c r="Q3" s="170"/>
      <c r="R3" s="170"/>
      <c r="S3" s="170"/>
      <c r="T3" s="170"/>
      <c r="U3" s="170"/>
      <c r="V3" s="170"/>
      <c r="W3" s="170"/>
      <c r="X3" s="170"/>
      <c r="Y3" s="171"/>
      <c r="Z3" s="169" t="s">
        <v>41</v>
      </c>
      <c r="AA3" s="170"/>
      <c r="AB3" s="170"/>
      <c r="AC3" s="170"/>
      <c r="AD3" s="170"/>
      <c r="AE3" s="171"/>
      <c r="AF3" s="8"/>
      <c r="AG3" s="153"/>
      <c r="AH3" s="51"/>
      <c r="AI3" s="51"/>
      <c r="AJ3" s="177" t="s">
        <v>16</v>
      </c>
      <c r="AK3" s="178"/>
      <c r="AL3" s="179"/>
      <c r="AM3" s="180" t="s">
        <v>22</v>
      </c>
      <c r="AN3" s="181"/>
      <c r="AO3" s="103"/>
      <c r="AP3" s="162" t="s">
        <v>69</v>
      </c>
      <c r="AQ3" s="162" t="s">
        <v>74</v>
      </c>
      <c r="AR3" s="175"/>
      <c r="AS3" s="176"/>
      <c r="AT3" s="176"/>
      <c r="AU3" s="176"/>
      <c r="AV3" s="167"/>
      <c r="AW3" s="167"/>
      <c r="AX3" s="167"/>
      <c r="AY3" s="168"/>
      <c r="AZ3" s="168"/>
      <c r="BA3" s="168"/>
      <c r="BB3" s="168"/>
      <c r="BC3" s="168"/>
      <c r="BD3" s="168"/>
      <c r="BE3" s="168"/>
      <c r="BF3" s="168"/>
      <c r="BG3" s="13"/>
      <c r="BH3" s="167"/>
      <c r="BI3" s="168"/>
      <c r="BJ3" s="168"/>
      <c r="BK3" s="168"/>
      <c r="BL3" s="168"/>
      <c r="BM3" s="168"/>
      <c r="BN3" s="168"/>
      <c r="BO3" s="168"/>
      <c r="BP3" s="168"/>
      <c r="BQ3" s="19"/>
      <c r="BR3" s="21"/>
      <c r="BS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</row>
    <row r="4" spans="1:88" ht="24" customHeight="1">
      <c r="A4" s="160" t="s">
        <v>65</v>
      </c>
      <c r="B4" s="154" t="s">
        <v>2</v>
      </c>
      <c r="C4" s="154" t="s">
        <v>7</v>
      </c>
      <c r="D4" s="154" t="s">
        <v>1</v>
      </c>
      <c r="E4" s="154" t="s">
        <v>0</v>
      </c>
      <c r="F4" s="154" t="s">
        <v>14</v>
      </c>
      <c r="G4" s="155" t="s">
        <v>3</v>
      </c>
      <c r="H4" s="156" t="s">
        <v>4</v>
      </c>
      <c r="I4" s="157" t="s">
        <v>5</v>
      </c>
      <c r="J4" s="155" t="s">
        <v>6</v>
      </c>
      <c r="K4" s="156" t="s">
        <v>36</v>
      </c>
      <c r="L4" s="156" t="s">
        <v>37</v>
      </c>
      <c r="M4" s="156" t="s">
        <v>40</v>
      </c>
      <c r="N4" s="156" t="s">
        <v>38</v>
      </c>
      <c r="O4" s="157" t="s">
        <v>39</v>
      </c>
      <c r="P4" s="155" t="s">
        <v>32</v>
      </c>
      <c r="Q4" s="156" t="s">
        <v>33</v>
      </c>
      <c r="R4" s="156" t="s">
        <v>34</v>
      </c>
      <c r="S4" s="156" t="s">
        <v>35</v>
      </c>
      <c r="T4" s="156" t="s">
        <v>8</v>
      </c>
      <c r="U4" s="156" t="s">
        <v>9</v>
      </c>
      <c r="V4" s="156" t="s">
        <v>10</v>
      </c>
      <c r="W4" s="156" t="s">
        <v>11</v>
      </c>
      <c r="X4" s="156" t="s">
        <v>12</v>
      </c>
      <c r="Y4" s="157" t="s">
        <v>13</v>
      </c>
      <c r="Z4" s="155" t="s">
        <v>27</v>
      </c>
      <c r="AA4" s="156" t="s">
        <v>28</v>
      </c>
      <c r="AB4" s="156" t="s">
        <v>29</v>
      </c>
      <c r="AC4" s="156" t="s">
        <v>30</v>
      </c>
      <c r="AD4" s="156" t="s">
        <v>31</v>
      </c>
      <c r="AE4" s="157" t="s">
        <v>23</v>
      </c>
      <c r="AF4" s="144" t="s">
        <v>15</v>
      </c>
      <c r="AG4" s="144" t="s">
        <v>24</v>
      </c>
      <c r="AH4" s="22" t="s">
        <v>25</v>
      </c>
      <c r="AI4" s="22" t="s">
        <v>26</v>
      </c>
      <c r="AJ4" s="122" t="s">
        <v>17</v>
      </c>
      <c r="AK4" s="123" t="s">
        <v>18</v>
      </c>
      <c r="AL4" s="124" t="s">
        <v>19</v>
      </c>
      <c r="AM4" s="125" t="s">
        <v>20</v>
      </c>
      <c r="AN4" s="126" t="s">
        <v>21</v>
      </c>
      <c r="AO4" s="128"/>
      <c r="AP4" s="161"/>
      <c r="AQ4" s="161"/>
      <c r="AR4" s="127"/>
      <c r="AS4" s="127"/>
      <c r="AT4" s="127"/>
      <c r="AU4" s="127"/>
      <c r="AV4" s="32"/>
      <c r="AW4" s="32"/>
      <c r="AX4" s="39"/>
      <c r="AY4" s="39"/>
      <c r="AZ4" s="39"/>
      <c r="BA4" s="41"/>
      <c r="BB4" s="41"/>
      <c r="BC4" s="41"/>
      <c r="BD4" s="39"/>
      <c r="BE4" s="44"/>
      <c r="BF4" s="32"/>
      <c r="BG4" s="13"/>
      <c r="BH4" s="40"/>
      <c r="BI4" s="40"/>
      <c r="BJ4" s="40"/>
      <c r="BK4" s="40"/>
      <c r="BL4" s="32"/>
      <c r="BM4" s="32"/>
      <c r="BN4" s="41"/>
      <c r="BO4" s="41"/>
      <c r="BP4" s="41"/>
      <c r="BQ4" s="32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</row>
    <row r="5" spans="1:78" ht="15">
      <c r="A5" s="159">
        <v>1</v>
      </c>
      <c r="B5" s="52" t="s">
        <v>68</v>
      </c>
      <c r="C5" s="53"/>
      <c r="D5" s="54">
        <v>41260</v>
      </c>
      <c r="E5" s="54">
        <v>31614</v>
      </c>
      <c r="F5" s="55">
        <f aca="true" t="shared" si="0" ref="F5:F10">(D5-E5)/365</f>
        <v>26.427397260273974</v>
      </c>
      <c r="G5" s="56">
        <v>95.5</v>
      </c>
      <c r="H5" s="57">
        <v>179.9</v>
      </c>
      <c r="I5" s="58">
        <v>90.9</v>
      </c>
      <c r="J5" s="57">
        <v>41</v>
      </c>
      <c r="K5" s="57">
        <v>28.8</v>
      </c>
      <c r="L5" s="57">
        <v>21.7</v>
      </c>
      <c r="M5" s="57">
        <v>28.8</v>
      </c>
      <c r="N5" s="57">
        <v>7.1</v>
      </c>
      <c r="O5" s="58">
        <v>10.1</v>
      </c>
      <c r="P5" s="57">
        <v>55.6</v>
      </c>
      <c r="Q5" s="57">
        <v>29.5</v>
      </c>
      <c r="R5" s="57">
        <v>30.5</v>
      </c>
      <c r="S5" s="57">
        <v>24.9</v>
      </c>
      <c r="T5" s="57">
        <v>97.5</v>
      </c>
      <c r="U5" s="57">
        <v>102</v>
      </c>
      <c r="V5" s="57">
        <v>93.7</v>
      </c>
      <c r="W5" s="57">
        <v>58.1</v>
      </c>
      <c r="X5" s="57">
        <v>51.2</v>
      </c>
      <c r="Y5" s="58">
        <v>35.5</v>
      </c>
      <c r="Z5" s="57">
        <v>12</v>
      </c>
      <c r="AA5" s="57">
        <v>18</v>
      </c>
      <c r="AB5" s="57">
        <v>20</v>
      </c>
      <c r="AC5" s="57">
        <v>29</v>
      </c>
      <c r="AD5" s="57">
        <v>14</v>
      </c>
      <c r="AE5" s="57">
        <v>9.5</v>
      </c>
      <c r="AF5" s="60">
        <f aca="true" t="shared" si="1" ref="AF5:AF10">SUM(Z5:AE5)</f>
        <v>102.5</v>
      </c>
      <c r="AG5" s="59">
        <f aca="true" t="shared" si="2" ref="AG5:AG10">G5/(H5*H5*0.0001)</f>
        <v>29.50808629709359</v>
      </c>
      <c r="AH5" s="61">
        <f aca="true" t="shared" si="3" ref="AH5:AH32">SUM(Z5+AA5+AB5)*170.18/H5</f>
        <v>47.29849916620344</v>
      </c>
      <c r="AI5" s="62">
        <f aca="true" t="shared" si="4" ref="AI5:AI10">H5/(G5)^0.3333</f>
        <v>39.36371144846883</v>
      </c>
      <c r="AJ5" s="65">
        <f aca="true" t="shared" si="5" ref="AJ5:AJ10">-0.7182+(0.1451*(AH5)-(0.00068*(AH5)^2)+(0.0000014*(AH5)^3))</f>
        <v>4.771690814606492</v>
      </c>
      <c r="AK5" s="66">
        <f aca="true" t="shared" si="6" ref="AK5:AK32">(0.858*N5)+(0.601*O5)+(0.188*(R5-(Z5/10)))+(0.161*(Y5-(AE5/10)))-(H5*0.131)+4.5</f>
        <v>4.165949999999999</v>
      </c>
      <c r="AL5" s="66">
        <f aca="true" t="shared" si="7" ref="AL5:AL10">IF(AI5&gt;=40.75,0.732*AI5-28.58,IF(AI5&gt;38.25,0.463*AI5-17.63,0.1))</f>
        <v>0.59539840064107</v>
      </c>
      <c r="AM5" s="120">
        <f aca="true" t="shared" si="8" ref="AM5:AM10">AL5-AJ5</f>
        <v>-4.176292413965422</v>
      </c>
      <c r="AN5" s="129">
        <f aca="true" t="shared" si="9" ref="AN5:AN10">2*AK5-(AJ5+AL5)</f>
        <v>2.9648107847524354</v>
      </c>
      <c r="AO5" s="103"/>
      <c r="AP5" s="163" t="s">
        <v>70</v>
      </c>
      <c r="AQ5" s="164" t="s">
        <v>75</v>
      </c>
      <c r="AR5" s="67"/>
      <c r="AS5" s="67"/>
      <c r="AT5" s="67"/>
      <c r="AU5" s="6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9"/>
      <c r="BH5" s="17"/>
      <c r="BI5" s="17"/>
      <c r="BJ5" s="17"/>
      <c r="BK5" s="17"/>
      <c r="BL5" s="17"/>
      <c r="BM5" s="17"/>
      <c r="BN5" s="18"/>
      <c r="BO5" s="17"/>
      <c r="BP5" s="17"/>
      <c r="BQ5" s="45"/>
      <c r="BS5" s="4"/>
      <c r="BT5" s="4"/>
      <c r="BU5" s="4"/>
      <c r="BV5" s="4"/>
      <c r="BW5" s="4"/>
      <c r="BX5" s="4"/>
      <c r="BY5" s="4"/>
      <c r="BZ5" s="4"/>
    </row>
    <row r="6" spans="1:78" ht="15">
      <c r="A6" s="159">
        <v>2</v>
      </c>
      <c r="B6" s="52" t="s">
        <v>68</v>
      </c>
      <c r="C6" s="53"/>
      <c r="D6" s="54">
        <v>41323</v>
      </c>
      <c r="E6" s="54">
        <v>31615</v>
      </c>
      <c r="F6" s="55">
        <f t="shared" si="0"/>
        <v>26.5972602739726</v>
      </c>
      <c r="G6" s="56">
        <v>93</v>
      </c>
      <c r="H6" s="57">
        <v>179.9</v>
      </c>
      <c r="I6" s="58">
        <v>90.9</v>
      </c>
      <c r="J6" s="57">
        <v>41</v>
      </c>
      <c r="K6" s="57">
        <v>28.8</v>
      </c>
      <c r="L6" s="57">
        <v>21.7</v>
      </c>
      <c r="M6" s="57">
        <v>28.8</v>
      </c>
      <c r="N6" s="57">
        <v>7.1</v>
      </c>
      <c r="O6" s="58">
        <v>10.1</v>
      </c>
      <c r="P6" s="57">
        <v>55.6</v>
      </c>
      <c r="Q6" s="57">
        <v>29.5</v>
      </c>
      <c r="R6" s="57">
        <v>30.5</v>
      </c>
      <c r="S6" s="57">
        <v>24.9</v>
      </c>
      <c r="T6" s="57">
        <v>97.5</v>
      </c>
      <c r="U6" s="67">
        <v>100.6</v>
      </c>
      <c r="V6" s="67">
        <v>93.7</v>
      </c>
      <c r="W6" s="67">
        <v>57.5</v>
      </c>
      <c r="X6" s="67">
        <v>52</v>
      </c>
      <c r="Y6" s="68">
        <v>33.9</v>
      </c>
      <c r="Z6" s="67">
        <v>11</v>
      </c>
      <c r="AA6" s="67">
        <v>17</v>
      </c>
      <c r="AB6" s="67">
        <v>19</v>
      </c>
      <c r="AC6" s="67">
        <v>25</v>
      </c>
      <c r="AD6" s="67">
        <v>10.5</v>
      </c>
      <c r="AE6" s="67">
        <v>10</v>
      </c>
      <c r="AF6" s="60">
        <f t="shared" si="1"/>
        <v>92.5</v>
      </c>
      <c r="AG6" s="59">
        <f t="shared" si="2"/>
        <v>28.735623305023076</v>
      </c>
      <c r="AH6" s="61">
        <f t="shared" si="3"/>
        <v>44.46058921623124</v>
      </c>
      <c r="AI6" s="69">
        <f t="shared" si="4"/>
        <v>39.71328354698548</v>
      </c>
      <c r="AJ6" s="65">
        <f t="shared" si="5"/>
        <v>4.511887663476205</v>
      </c>
      <c r="AK6" s="66">
        <f t="shared" si="6"/>
        <v>3.9191000000000003</v>
      </c>
      <c r="AL6" s="66">
        <f t="shared" si="7"/>
        <v>0.7572502822542795</v>
      </c>
      <c r="AM6" s="120">
        <f t="shared" si="8"/>
        <v>-3.754637381221926</v>
      </c>
      <c r="AN6" s="129">
        <f t="shared" si="9"/>
        <v>2.5690620542695157</v>
      </c>
      <c r="AO6" s="103"/>
      <c r="AP6" s="163" t="s">
        <v>71</v>
      </c>
      <c r="AQ6" s="164" t="s">
        <v>76</v>
      </c>
      <c r="AR6" s="67"/>
      <c r="AS6" s="67"/>
      <c r="AT6" s="67"/>
      <c r="AU6" s="67"/>
      <c r="AV6" s="17"/>
      <c r="AW6" s="17"/>
      <c r="AX6" s="17"/>
      <c r="AY6" s="17"/>
      <c r="AZ6" s="46"/>
      <c r="BA6" s="17"/>
      <c r="BB6" s="17"/>
      <c r="BC6" s="17"/>
      <c r="BD6" s="17"/>
      <c r="BE6" s="17"/>
      <c r="BF6" s="17"/>
      <c r="BG6" s="19"/>
      <c r="BH6" s="17"/>
      <c r="BI6" s="17"/>
      <c r="BJ6" s="17"/>
      <c r="BK6" s="17"/>
      <c r="BL6" s="17"/>
      <c r="BM6" s="17"/>
      <c r="BN6" s="17"/>
      <c r="BO6" s="17"/>
      <c r="BP6" s="17"/>
      <c r="BQ6" s="45"/>
      <c r="BR6" s="4"/>
      <c r="BS6" s="4"/>
      <c r="BT6" s="4"/>
      <c r="BU6" s="4"/>
      <c r="BV6" s="4"/>
      <c r="BW6" s="4"/>
      <c r="BX6" s="4"/>
      <c r="BY6" s="4"/>
      <c r="BZ6" s="4"/>
    </row>
    <row r="7" spans="1:78" ht="15">
      <c r="A7" s="159">
        <v>3</v>
      </c>
      <c r="B7" s="52" t="s">
        <v>68</v>
      </c>
      <c r="C7" s="53"/>
      <c r="D7" s="54">
        <v>41383</v>
      </c>
      <c r="E7" s="54">
        <v>31616</v>
      </c>
      <c r="F7" s="55">
        <f t="shared" si="0"/>
        <v>26.75890410958904</v>
      </c>
      <c r="G7" s="56">
        <v>92.5</v>
      </c>
      <c r="H7" s="57">
        <v>179.9</v>
      </c>
      <c r="I7" s="58">
        <v>90.9</v>
      </c>
      <c r="J7" s="57">
        <v>41</v>
      </c>
      <c r="K7" s="57">
        <v>28.8</v>
      </c>
      <c r="L7" s="57">
        <v>21.7</v>
      </c>
      <c r="M7" s="57">
        <v>28.8</v>
      </c>
      <c r="N7" s="57">
        <v>7.1</v>
      </c>
      <c r="O7" s="58">
        <v>10.1</v>
      </c>
      <c r="P7" s="57">
        <v>55.6</v>
      </c>
      <c r="Q7" s="57">
        <v>29.5</v>
      </c>
      <c r="R7" s="57">
        <v>30.5</v>
      </c>
      <c r="S7" s="57">
        <v>24.9</v>
      </c>
      <c r="T7" s="57">
        <v>97.5</v>
      </c>
      <c r="U7" s="67">
        <v>99.5</v>
      </c>
      <c r="V7" s="67">
        <v>97.1</v>
      </c>
      <c r="W7" s="67">
        <v>61.8</v>
      </c>
      <c r="X7" s="67">
        <v>56</v>
      </c>
      <c r="Y7" s="68">
        <v>36.4</v>
      </c>
      <c r="Z7" s="67">
        <v>18</v>
      </c>
      <c r="AA7" s="67">
        <v>15</v>
      </c>
      <c r="AB7" s="67">
        <v>18</v>
      </c>
      <c r="AC7" s="67">
        <v>31</v>
      </c>
      <c r="AD7" s="67">
        <v>15</v>
      </c>
      <c r="AE7" s="67">
        <v>12</v>
      </c>
      <c r="AF7" s="60">
        <f t="shared" si="1"/>
        <v>109</v>
      </c>
      <c r="AG7" s="59">
        <f t="shared" si="2"/>
        <v>28.581130706608974</v>
      </c>
      <c r="AH7" s="61">
        <f t="shared" si="3"/>
        <v>48.24446914952752</v>
      </c>
      <c r="AI7" s="69">
        <f t="shared" si="4"/>
        <v>39.78470332074127</v>
      </c>
      <c r="AJ7" s="65">
        <f t="shared" si="5"/>
        <v>4.8565594353815005</v>
      </c>
      <c r="AK7" s="66">
        <f t="shared" si="6"/>
        <v>4.157799999999998</v>
      </c>
      <c r="AL7" s="66">
        <f t="shared" si="7"/>
        <v>0.790317637503211</v>
      </c>
      <c r="AM7" s="120">
        <f t="shared" si="8"/>
        <v>-4.066241797878289</v>
      </c>
      <c r="AN7" s="129">
        <f t="shared" si="9"/>
        <v>2.668722927115285</v>
      </c>
      <c r="AO7" s="103"/>
      <c r="AP7" s="163" t="s">
        <v>72</v>
      </c>
      <c r="AQ7" s="164" t="s">
        <v>76</v>
      </c>
      <c r="AR7" s="67"/>
      <c r="AS7" s="67"/>
      <c r="AT7" s="67"/>
      <c r="AU7" s="6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9"/>
      <c r="BH7" s="17"/>
      <c r="BI7" s="17"/>
      <c r="BJ7" s="17"/>
      <c r="BK7" s="17"/>
      <c r="BL7" s="17"/>
      <c r="BM7" s="17"/>
      <c r="BN7" s="17"/>
      <c r="BO7" s="17"/>
      <c r="BP7" s="17"/>
      <c r="BQ7" s="45"/>
      <c r="BR7" s="4"/>
      <c r="BS7" s="4"/>
      <c r="BT7" s="4"/>
      <c r="BU7" s="4"/>
      <c r="BV7" s="4"/>
      <c r="BW7" s="4"/>
      <c r="BX7" s="4"/>
      <c r="BY7" s="4"/>
      <c r="BZ7" s="4"/>
    </row>
    <row r="8" spans="1:78" ht="15">
      <c r="A8" s="159">
        <v>8</v>
      </c>
      <c r="B8" s="52" t="s">
        <v>68</v>
      </c>
      <c r="C8" s="53"/>
      <c r="D8" s="54">
        <v>41414</v>
      </c>
      <c r="E8" s="54">
        <v>31617</v>
      </c>
      <c r="F8" s="55">
        <f t="shared" si="0"/>
        <v>26.84109589041096</v>
      </c>
      <c r="G8" s="70">
        <v>89.5</v>
      </c>
      <c r="H8" s="57">
        <v>179.9</v>
      </c>
      <c r="I8" s="58">
        <v>90.9</v>
      </c>
      <c r="J8" s="57">
        <v>41</v>
      </c>
      <c r="K8" s="57">
        <v>28.8</v>
      </c>
      <c r="L8" s="57">
        <v>21.7</v>
      </c>
      <c r="M8" s="57">
        <v>28.8</v>
      </c>
      <c r="N8" s="57">
        <v>7.1</v>
      </c>
      <c r="O8" s="58">
        <v>10.1</v>
      </c>
      <c r="P8" s="57">
        <v>55.6</v>
      </c>
      <c r="Q8" s="57">
        <v>29.5</v>
      </c>
      <c r="R8" s="57">
        <v>30.5</v>
      </c>
      <c r="S8" s="67">
        <v>28.65</v>
      </c>
      <c r="T8" s="57">
        <v>97.5</v>
      </c>
      <c r="U8" s="67">
        <v>99</v>
      </c>
      <c r="V8" s="67">
        <v>100.2</v>
      </c>
      <c r="W8" s="67">
        <v>59.1</v>
      </c>
      <c r="X8" s="67">
        <v>56.7</v>
      </c>
      <c r="Y8" s="68">
        <v>37.2</v>
      </c>
      <c r="Z8" s="67">
        <v>18</v>
      </c>
      <c r="AA8" s="67">
        <v>18</v>
      </c>
      <c r="AB8" s="67">
        <v>17</v>
      </c>
      <c r="AC8" s="67">
        <v>36</v>
      </c>
      <c r="AD8" s="67">
        <v>17</v>
      </c>
      <c r="AE8" s="67">
        <v>13</v>
      </c>
      <c r="AF8" s="60">
        <f t="shared" si="1"/>
        <v>119</v>
      </c>
      <c r="AG8" s="59">
        <f t="shared" si="2"/>
        <v>27.65417511612436</v>
      </c>
      <c r="AH8" s="61">
        <f t="shared" si="3"/>
        <v>50.136409116175656</v>
      </c>
      <c r="AI8" s="69">
        <f t="shared" si="4"/>
        <v>40.22430468759857</v>
      </c>
      <c r="AJ8" s="65">
        <f t="shared" si="5"/>
        <v>5.0237406966304246</v>
      </c>
      <c r="AK8" s="66">
        <f t="shared" si="6"/>
        <v>4.270499999999998</v>
      </c>
      <c r="AL8" s="66">
        <f t="shared" si="7"/>
        <v>0.9938530703581385</v>
      </c>
      <c r="AM8" s="120">
        <f t="shared" si="8"/>
        <v>-4.029887626272286</v>
      </c>
      <c r="AN8" s="129">
        <f t="shared" si="9"/>
        <v>2.5234062330114337</v>
      </c>
      <c r="AO8" s="103"/>
      <c r="AP8" s="163" t="s">
        <v>73</v>
      </c>
      <c r="AQ8" s="164" t="s">
        <v>76</v>
      </c>
      <c r="AR8" s="67"/>
      <c r="AS8" s="67"/>
      <c r="AT8" s="67"/>
      <c r="AU8" s="6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9"/>
      <c r="BH8" s="17"/>
      <c r="BI8" s="17"/>
      <c r="BJ8" s="17"/>
      <c r="BK8" s="17"/>
      <c r="BL8" s="17"/>
      <c r="BM8" s="17"/>
      <c r="BN8" s="17"/>
      <c r="BO8" s="17"/>
      <c r="BP8" s="17"/>
      <c r="BQ8" s="45"/>
      <c r="BR8" s="4"/>
      <c r="BS8" s="4"/>
      <c r="BT8" s="4"/>
      <c r="BU8" s="4"/>
      <c r="BV8" s="4"/>
      <c r="BW8" s="4"/>
      <c r="BX8" s="4"/>
      <c r="BY8" s="4"/>
      <c r="BZ8" s="4"/>
    </row>
    <row r="9" spans="1:78" ht="15">
      <c r="A9" s="159">
        <v>9</v>
      </c>
      <c r="B9" s="52"/>
      <c r="C9" s="53"/>
      <c r="D9" s="54"/>
      <c r="E9" s="54"/>
      <c r="F9" s="55">
        <f t="shared" si="0"/>
        <v>0</v>
      </c>
      <c r="G9" s="70"/>
      <c r="H9" s="67"/>
      <c r="I9" s="68"/>
      <c r="J9" s="67"/>
      <c r="K9" s="67"/>
      <c r="L9" s="67"/>
      <c r="M9" s="67"/>
      <c r="N9" s="67"/>
      <c r="O9" s="68"/>
      <c r="P9" s="67"/>
      <c r="Q9" s="67"/>
      <c r="R9" s="67"/>
      <c r="S9" s="67"/>
      <c r="T9" s="67"/>
      <c r="U9" s="67"/>
      <c r="V9" s="67"/>
      <c r="W9" s="67"/>
      <c r="X9" s="67"/>
      <c r="Y9" s="68"/>
      <c r="Z9" s="67"/>
      <c r="AA9" s="67"/>
      <c r="AB9" s="67"/>
      <c r="AC9" s="67"/>
      <c r="AD9" s="67"/>
      <c r="AE9" s="67"/>
      <c r="AF9" s="60">
        <f t="shared" si="1"/>
        <v>0</v>
      </c>
      <c r="AG9" s="59" t="e">
        <f t="shared" si="2"/>
        <v>#DIV/0!</v>
      </c>
      <c r="AH9" s="61" t="e">
        <f t="shared" si="3"/>
        <v>#DIV/0!</v>
      </c>
      <c r="AI9" s="69" t="e">
        <f t="shared" si="4"/>
        <v>#DIV/0!</v>
      </c>
      <c r="AJ9" s="65" t="e">
        <f t="shared" si="5"/>
        <v>#DIV/0!</v>
      </c>
      <c r="AK9" s="66">
        <f t="shared" si="6"/>
        <v>4.5</v>
      </c>
      <c r="AL9" s="66" t="e">
        <f t="shared" si="7"/>
        <v>#DIV/0!</v>
      </c>
      <c r="AM9" s="120" t="e">
        <f t="shared" si="8"/>
        <v>#DIV/0!</v>
      </c>
      <c r="AN9" s="129" t="e">
        <f t="shared" si="9"/>
        <v>#DIV/0!</v>
      </c>
      <c r="AO9" s="103"/>
      <c r="AP9" s="130"/>
      <c r="AQ9" s="67"/>
      <c r="AR9" s="67"/>
      <c r="AS9" s="67"/>
      <c r="AT9" s="67"/>
      <c r="AU9" s="6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9"/>
      <c r="BH9" s="17"/>
      <c r="BI9" s="17"/>
      <c r="BJ9" s="17"/>
      <c r="BK9" s="17"/>
      <c r="BL9" s="17"/>
      <c r="BM9" s="17"/>
      <c r="BN9" s="17"/>
      <c r="BO9" s="17"/>
      <c r="BP9" s="17"/>
      <c r="BQ9" s="45"/>
      <c r="BR9" s="4"/>
      <c r="BS9" s="4"/>
      <c r="BT9" s="4"/>
      <c r="BU9" s="4"/>
      <c r="BV9" s="4"/>
      <c r="BW9" s="4"/>
      <c r="BX9" s="4"/>
      <c r="BY9" s="4"/>
      <c r="BZ9" s="4"/>
    </row>
    <row r="10" spans="1:78" ht="15">
      <c r="A10" s="159">
        <v>10</v>
      </c>
      <c r="B10" s="71"/>
      <c r="C10" s="53"/>
      <c r="D10" s="72"/>
      <c r="E10" s="54"/>
      <c r="F10" s="55">
        <f t="shared" si="0"/>
        <v>0</v>
      </c>
      <c r="G10" s="70"/>
      <c r="H10" s="67"/>
      <c r="I10" s="68"/>
      <c r="J10" s="67"/>
      <c r="K10" s="67"/>
      <c r="L10" s="67"/>
      <c r="M10" s="67"/>
      <c r="N10" s="67"/>
      <c r="O10" s="68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67"/>
      <c r="AA10" s="67"/>
      <c r="AB10" s="67"/>
      <c r="AC10" s="67"/>
      <c r="AD10" s="67"/>
      <c r="AE10" s="67"/>
      <c r="AF10" s="60">
        <f t="shared" si="1"/>
        <v>0</v>
      </c>
      <c r="AG10" s="59" t="e">
        <f t="shared" si="2"/>
        <v>#DIV/0!</v>
      </c>
      <c r="AH10" s="61" t="e">
        <f t="shared" si="3"/>
        <v>#DIV/0!</v>
      </c>
      <c r="AI10" s="69" t="e">
        <f t="shared" si="4"/>
        <v>#DIV/0!</v>
      </c>
      <c r="AJ10" s="65" t="e">
        <f t="shared" si="5"/>
        <v>#DIV/0!</v>
      </c>
      <c r="AK10" s="66">
        <f t="shared" si="6"/>
        <v>4.5</v>
      </c>
      <c r="AL10" s="66" t="e">
        <f t="shared" si="7"/>
        <v>#DIV/0!</v>
      </c>
      <c r="AM10" s="120" t="e">
        <f t="shared" si="8"/>
        <v>#DIV/0!</v>
      </c>
      <c r="AN10" s="129" t="e">
        <f t="shared" si="9"/>
        <v>#DIV/0!</v>
      </c>
      <c r="AO10" s="103"/>
      <c r="AP10" s="130"/>
      <c r="AQ10" s="67"/>
      <c r="AR10" s="67"/>
      <c r="AS10" s="67"/>
      <c r="AT10" s="67"/>
      <c r="AU10" s="6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9"/>
      <c r="BH10" s="17"/>
      <c r="BI10" s="17"/>
      <c r="BJ10" s="17"/>
      <c r="BK10" s="17"/>
      <c r="BL10" s="17"/>
      <c r="BM10" s="17"/>
      <c r="BN10" s="17"/>
      <c r="BO10" s="17"/>
      <c r="BP10" s="17"/>
      <c r="BQ10" s="45"/>
      <c r="BR10" s="4"/>
      <c r="BS10" s="4"/>
      <c r="BT10" s="4"/>
      <c r="BU10" s="4"/>
      <c r="BV10" s="4"/>
      <c r="BW10" s="4"/>
      <c r="BX10" s="4"/>
      <c r="BY10" s="4"/>
      <c r="BZ10" s="4"/>
    </row>
    <row r="11" spans="1:78" ht="15">
      <c r="A11" s="159">
        <v>11</v>
      </c>
      <c r="B11" s="73"/>
      <c r="C11" s="53"/>
      <c r="D11" s="72"/>
      <c r="E11" s="72"/>
      <c r="F11" s="74">
        <f aca="true" t="shared" si="10" ref="F11:F50">(D11-E11)/365</f>
        <v>0</v>
      </c>
      <c r="G11" s="67"/>
      <c r="H11" s="67"/>
      <c r="I11" s="68"/>
      <c r="J11" s="67"/>
      <c r="K11" s="67"/>
      <c r="L11" s="67"/>
      <c r="M11" s="67"/>
      <c r="N11" s="67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8"/>
      <c r="Z11" s="67"/>
      <c r="AA11" s="67"/>
      <c r="AB11" s="67"/>
      <c r="AC11" s="67"/>
      <c r="AD11" s="67"/>
      <c r="AE11" s="67"/>
      <c r="AF11" s="60">
        <f aca="true" t="shared" si="11" ref="AF11:AF50">SUM(Z11:AE11)</f>
        <v>0</v>
      </c>
      <c r="AG11" s="59" t="e">
        <f aca="true" t="shared" si="12" ref="AG11:AG50">G11/(H11*H11*0.0001)</f>
        <v>#DIV/0!</v>
      </c>
      <c r="AH11" s="61" t="e">
        <f t="shared" si="3"/>
        <v>#DIV/0!</v>
      </c>
      <c r="AI11" s="69" t="e">
        <f aca="true" t="shared" si="13" ref="AI11:AI50">H11/(G11)^0.3333</f>
        <v>#DIV/0!</v>
      </c>
      <c r="AJ11" s="65" t="e">
        <f aca="true" t="shared" si="14" ref="AJ11:AJ50">-0.7182+(0.1451*(AH11)-(0.00068*(AH11)^2)+(0.0000014*(AH11)^3))</f>
        <v>#DIV/0!</v>
      </c>
      <c r="AK11" s="66">
        <f t="shared" si="6"/>
        <v>4.5</v>
      </c>
      <c r="AL11" s="66" t="e">
        <f aca="true" t="shared" si="15" ref="AL11:AL50">IF(AI11&gt;=40.75,0.732*AI11-28.58,IF(AI11&gt;38.25,0.463*AI11-17.63,0.1))</f>
        <v>#DIV/0!</v>
      </c>
      <c r="AM11" s="120" t="e">
        <f aca="true" t="shared" si="16" ref="AM11:AM50">AL11-AJ11</f>
        <v>#DIV/0!</v>
      </c>
      <c r="AN11" s="129" t="e">
        <f aca="true" t="shared" si="17" ref="AN11:AN50">2*AK11-(AJ11+AL11)</f>
        <v>#DIV/0!</v>
      </c>
      <c r="AO11" s="8"/>
      <c r="AP11" s="130"/>
      <c r="AQ11" s="67"/>
      <c r="AR11" s="67"/>
      <c r="AS11" s="67"/>
      <c r="AT11" s="67"/>
      <c r="AU11" s="6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9"/>
      <c r="BH11" s="17"/>
      <c r="BI11" s="17"/>
      <c r="BJ11" s="17"/>
      <c r="BK11" s="17"/>
      <c r="BL11" s="17"/>
      <c r="BM11" s="17"/>
      <c r="BN11" s="17"/>
      <c r="BO11" s="17"/>
      <c r="BP11" s="17"/>
      <c r="BQ11" s="45"/>
      <c r="BR11" s="4"/>
      <c r="BS11" s="4"/>
      <c r="BT11" s="4"/>
      <c r="BU11" s="4"/>
      <c r="BV11" s="4"/>
      <c r="BW11" s="4"/>
      <c r="BX11" s="4"/>
      <c r="BY11" s="4"/>
      <c r="BZ11" s="4"/>
    </row>
    <row r="12" spans="1:78" ht="15">
      <c r="A12" s="159">
        <v>12</v>
      </c>
      <c r="B12" s="73"/>
      <c r="C12" s="53"/>
      <c r="D12" s="72"/>
      <c r="E12" s="72"/>
      <c r="F12" s="74">
        <f t="shared" si="10"/>
        <v>0</v>
      </c>
      <c r="G12" s="67"/>
      <c r="H12" s="67"/>
      <c r="I12" s="68"/>
      <c r="J12" s="67"/>
      <c r="K12" s="67"/>
      <c r="L12" s="67"/>
      <c r="M12" s="67"/>
      <c r="N12" s="67"/>
      <c r="O12" s="68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67"/>
      <c r="AA12" s="67"/>
      <c r="AB12" s="67"/>
      <c r="AC12" s="67"/>
      <c r="AD12" s="67"/>
      <c r="AE12" s="67"/>
      <c r="AF12" s="60">
        <f t="shared" si="11"/>
        <v>0</v>
      </c>
      <c r="AG12" s="59" t="e">
        <f t="shared" si="12"/>
        <v>#DIV/0!</v>
      </c>
      <c r="AH12" s="61" t="e">
        <f t="shared" si="3"/>
        <v>#DIV/0!</v>
      </c>
      <c r="AI12" s="69" t="e">
        <f t="shared" si="13"/>
        <v>#DIV/0!</v>
      </c>
      <c r="AJ12" s="65" t="e">
        <f t="shared" si="14"/>
        <v>#DIV/0!</v>
      </c>
      <c r="AK12" s="66">
        <f t="shared" si="6"/>
        <v>4.5</v>
      </c>
      <c r="AL12" s="66" t="e">
        <f t="shared" si="15"/>
        <v>#DIV/0!</v>
      </c>
      <c r="AM12" s="120" t="e">
        <f t="shared" si="16"/>
        <v>#DIV/0!</v>
      </c>
      <c r="AN12" s="129" t="e">
        <f t="shared" si="17"/>
        <v>#DIV/0!</v>
      </c>
      <c r="AO12" s="8"/>
      <c r="AP12" s="130"/>
      <c r="AQ12" s="67"/>
      <c r="AR12" s="67"/>
      <c r="AS12" s="67"/>
      <c r="AT12" s="67"/>
      <c r="AU12" s="6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9"/>
      <c r="BH12" s="17"/>
      <c r="BI12" s="17"/>
      <c r="BJ12" s="17"/>
      <c r="BK12" s="17"/>
      <c r="BL12" s="17"/>
      <c r="BM12" s="17"/>
      <c r="BN12" s="17"/>
      <c r="BO12" s="17"/>
      <c r="BP12" s="17"/>
      <c r="BQ12" s="45"/>
      <c r="BR12" s="4"/>
      <c r="BS12" s="4"/>
      <c r="BT12" s="4"/>
      <c r="BU12" s="4"/>
      <c r="BV12" s="4"/>
      <c r="BW12" s="4"/>
      <c r="BX12" s="4"/>
      <c r="BY12" s="4"/>
      <c r="BZ12" s="4"/>
    </row>
    <row r="13" spans="1:78" ht="15">
      <c r="A13" s="159">
        <v>13</v>
      </c>
      <c r="B13" s="73"/>
      <c r="C13" s="53"/>
      <c r="D13" s="75"/>
      <c r="E13" s="72"/>
      <c r="F13" s="74">
        <f t="shared" si="10"/>
        <v>0</v>
      </c>
      <c r="G13" s="76"/>
      <c r="H13" s="76"/>
      <c r="I13" s="68"/>
      <c r="J13" s="76"/>
      <c r="K13" s="76"/>
      <c r="L13" s="76"/>
      <c r="M13" s="76"/>
      <c r="N13" s="76"/>
      <c r="O13" s="68"/>
      <c r="P13" s="76"/>
      <c r="Q13" s="76"/>
      <c r="R13" s="76"/>
      <c r="S13" s="76"/>
      <c r="T13" s="76"/>
      <c r="U13" s="76"/>
      <c r="V13" s="76"/>
      <c r="W13" s="76"/>
      <c r="X13" s="76"/>
      <c r="Y13" s="68"/>
      <c r="Z13" s="76"/>
      <c r="AA13" s="76"/>
      <c r="AB13" s="76"/>
      <c r="AC13" s="76"/>
      <c r="AD13" s="76"/>
      <c r="AE13" s="76"/>
      <c r="AF13" s="60">
        <f t="shared" si="11"/>
        <v>0</v>
      </c>
      <c r="AG13" s="59" t="e">
        <f t="shared" si="12"/>
        <v>#DIV/0!</v>
      </c>
      <c r="AH13" s="61" t="e">
        <f t="shared" si="3"/>
        <v>#DIV/0!</v>
      </c>
      <c r="AI13" s="69" t="e">
        <f t="shared" si="13"/>
        <v>#DIV/0!</v>
      </c>
      <c r="AJ13" s="65" t="e">
        <f t="shared" si="14"/>
        <v>#DIV/0!</v>
      </c>
      <c r="AK13" s="66">
        <f t="shared" si="6"/>
        <v>4.5</v>
      </c>
      <c r="AL13" s="66" t="e">
        <f t="shared" si="15"/>
        <v>#DIV/0!</v>
      </c>
      <c r="AM13" s="120" t="e">
        <f t="shared" si="16"/>
        <v>#DIV/0!</v>
      </c>
      <c r="AN13" s="129" t="e">
        <f t="shared" si="17"/>
        <v>#DIV/0!</v>
      </c>
      <c r="AO13" s="8"/>
      <c r="AP13" s="130"/>
      <c r="AQ13" s="67"/>
      <c r="AR13" s="67"/>
      <c r="AS13" s="67"/>
      <c r="AT13" s="67"/>
      <c r="AU13" s="6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9"/>
      <c r="BH13" s="17"/>
      <c r="BI13" s="17"/>
      <c r="BJ13" s="17"/>
      <c r="BK13" s="17"/>
      <c r="BL13" s="17"/>
      <c r="BM13" s="17"/>
      <c r="BN13" s="17"/>
      <c r="BO13" s="17"/>
      <c r="BP13" s="17"/>
      <c r="BQ13" s="45"/>
      <c r="BR13" s="4"/>
      <c r="BS13" s="4"/>
      <c r="BT13" s="4"/>
      <c r="BU13" s="4"/>
      <c r="BV13" s="4"/>
      <c r="BW13" s="4"/>
      <c r="BX13" s="4"/>
      <c r="BY13" s="4"/>
      <c r="BZ13" s="4"/>
    </row>
    <row r="14" spans="1:78" ht="15">
      <c r="A14" s="159">
        <v>14</v>
      </c>
      <c r="B14" s="73"/>
      <c r="C14" s="53"/>
      <c r="D14" s="75"/>
      <c r="E14" s="72"/>
      <c r="F14" s="74">
        <f t="shared" si="10"/>
        <v>0</v>
      </c>
      <c r="G14" s="76"/>
      <c r="H14" s="76"/>
      <c r="I14" s="68"/>
      <c r="J14" s="76"/>
      <c r="K14" s="76"/>
      <c r="L14" s="76"/>
      <c r="M14" s="76"/>
      <c r="N14" s="76"/>
      <c r="O14" s="68"/>
      <c r="P14" s="76"/>
      <c r="Q14" s="76"/>
      <c r="R14" s="76"/>
      <c r="S14" s="76"/>
      <c r="T14" s="76"/>
      <c r="U14" s="76"/>
      <c r="V14" s="76"/>
      <c r="W14" s="76"/>
      <c r="X14" s="76"/>
      <c r="Y14" s="68"/>
      <c r="Z14" s="76"/>
      <c r="AA14" s="76"/>
      <c r="AB14" s="76"/>
      <c r="AC14" s="76"/>
      <c r="AD14" s="76"/>
      <c r="AE14" s="76"/>
      <c r="AF14" s="60">
        <f t="shared" si="11"/>
        <v>0</v>
      </c>
      <c r="AG14" s="59" t="e">
        <f t="shared" si="12"/>
        <v>#DIV/0!</v>
      </c>
      <c r="AH14" s="61" t="e">
        <f t="shared" si="3"/>
        <v>#DIV/0!</v>
      </c>
      <c r="AI14" s="69" t="e">
        <f t="shared" si="13"/>
        <v>#DIV/0!</v>
      </c>
      <c r="AJ14" s="65" t="e">
        <f t="shared" si="14"/>
        <v>#DIV/0!</v>
      </c>
      <c r="AK14" s="66">
        <f t="shared" si="6"/>
        <v>4.5</v>
      </c>
      <c r="AL14" s="66" t="e">
        <f t="shared" si="15"/>
        <v>#DIV/0!</v>
      </c>
      <c r="AM14" s="120" t="e">
        <f t="shared" si="16"/>
        <v>#DIV/0!</v>
      </c>
      <c r="AN14" s="129" t="e">
        <f t="shared" si="17"/>
        <v>#DIV/0!</v>
      </c>
      <c r="AO14" s="8"/>
      <c r="AP14" s="130"/>
      <c r="AQ14" s="67"/>
      <c r="AR14" s="67"/>
      <c r="AS14" s="67"/>
      <c r="AT14" s="67"/>
      <c r="AU14" s="6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9"/>
      <c r="BH14" s="17"/>
      <c r="BI14" s="17"/>
      <c r="BJ14" s="17"/>
      <c r="BK14" s="17"/>
      <c r="BL14" s="17"/>
      <c r="BM14" s="17"/>
      <c r="BN14" s="17"/>
      <c r="BO14" s="17"/>
      <c r="BP14" s="17"/>
      <c r="BQ14" s="45"/>
      <c r="BR14" s="4"/>
      <c r="BS14" s="4"/>
      <c r="BT14" s="4"/>
      <c r="BU14" s="4"/>
      <c r="BV14" s="4"/>
      <c r="BW14" s="4"/>
      <c r="BX14" s="4"/>
      <c r="BY14" s="4"/>
      <c r="BZ14" s="4"/>
    </row>
    <row r="15" spans="1:78" ht="15">
      <c r="A15" s="159">
        <v>15</v>
      </c>
      <c r="B15" s="73"/>
      <c r="C15" s="53"/>
      <c r="D15" s="75"/>
      <c r="E15" s="72"/>
      <c r="F15" s="74">
        <f t="shared" si="10"/>
        <v>0</v>
      </c>
      <c r="G15" s="76"/>
      <c r="H15" s="76"/>
      <c r="I15" s="68"/>
      <c r="J15" s="76"/>
      <c r="K15" s="76"/>
      <c r="L15" s="76"/>
      <c r="M15" s="76"/>
      <c r="N15" s="76"/>
      <c r="O15" s="68"/>
      <c r="P15" s="76"/>
      <c r="Q15" s="76"/>
      <c r="R15" s="76"/>
      <c r="S15" s="76"/>
      <c r="T15" s="76"/>
      <c r="U15" s="76"/>
      <c r="V15" s="76"/>
      <c r="W15" s="76"/>
      <c r="X15" s="76"/>
      <c r="Y15" s="68"/>
      <c r="Z15" s="76"/>
      <c r="AA15" s="76"/>
      <c r="AB15" s="76"/>
      <c r="AC15" s="76"/>
      <c r="AD15" s="76"/>
      <c r="AE15" s="76"/>
      <c r="AF15" s="60">
        <f t="shared" si="11"/>
        <v>0</v>
      </c>
      <c r="AG15" s="59" t="e">
        <f t="shared" si="12"/>
        <v>#DIV/0!</v>
      </c>
      <c r="AH15" s="61" t="e">
        <f t="shared" si="3"/>
        <v>#DIV/0!</v>
      </c>
      <c r="AI15" s="69" t="e">
        <f t="shared" si="13"/>
        <v>#DIV/0!</v>
      </c>
      <c r="AJ15" s="65" t="e">
        <f t="shared" si="14"/>
        <v>#DIV/0!</v>
      </c>
      <c r="AK15" s="66">
        <f t="shared" si="6"/>
        <v>4.5</v>
      </c>
      <c r="AL15" s="66" t="e">
        <f t="shared" si="15"/>
        <v>#DIV/0!</v>
      </c>
      <c r="AM15" s="120" t="e">
        <f t="shared" si="16"/>
        <v>#DIV/0!</v>
      </c>
      <c r="AN15" s="129" t="e">
        <f t="shared" si="17"/>
        <v>#DIV/0!</v>
      </c>
      <c r="AO15" s="8"/>
      <c r="AP15" s="130"/>
      <c r="AQ15" s="67"/>
      <c r="AR15" s="67"/>
      <c r="AS15" s="67"/>
      <c r="AT15" s="67"/>
      <c r="AU15" s="6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9"/>
      <c r="BH15" s="17"/>
      <c r="BI15" s="17"/>
      <c r="BJ15" s="17"/>
      <c r="BK15" s="17"/>
      <c r="BL15" s="17"/>
      <c r="BM15" s="17"/>
      <c r="BN15" s="17"/>
      <c r="BO15" s="17"/>
      <c r="BP15" s="17"/>
      <c r="BQ15" s="45"/>
      <c r="BR15" s="4"/>
      <c r="BS15" s="4"/>
      <c r="BT15" s="4"/>
      <c r="BU15" s="4"/>
      <c r="BV15" s="4"/>
      <c r="BW15" s="4"/>
      <c r="BX15" s="4"/>
      <c r="BY15" s="4"/>
      <c r="BZ15" s="4"/>
    </row>
    <row r="16" spans="1:78" ht="15">
      <c r="A16" s="159">
        <v>16</v>
      </c>
      <c r="B16" s="73"/>
      <c r="C16" s="53"/>
      <c r="D16" s="77"/>
      <c r="E16" s="68"/>
      <c r="F16" s="74">
        <f t="shared" si="10"/>
        <v>0</v>
      </c>
      <c r="G16" s="76"/>
      <c r="H16" s="76"/>
      <c r="I16" s="68"/>
      <c r="J16" s="76"/>
      <c r="K16" s="76"/>
      <c r="L16" s="76"/>
      <c r="M16" s="76"/>
      <c r="N16" s="76"/>
      <c r="O16" s="68"/>
      <c r="P16" s="76"/>
      <c r="Q16" s="76"/>
      <c r="R16" s="76"/>
      <c r="S16" s="76"/>
      <c r="T16" s="76"/>
      <c r="U16" s="76"/>
      <c r="V16" s="76"/>
      <c r="W16" s="76"/>
      <c r="X16" s="76"/>
      <c r="Y16" s="68"/>
      <c r="Z16" s="76"/>
      <c r="AA16" s="76"/>
      <c r="AB16" s="76"/>
      <c r="AC16" s="76"/>
      <c r="AD16" s="76"/>
      <c r="AE16" s="76"/>
      <c r="AF16" s="60">
        <f t="shared" si="11"/>
        <v>0</v>
      </c>
      <c r="AG16" s="59" t="e">
        <f t="shared" si="12"/>
        <v>#DIV/0!</v>
      </c>
      <c r="AH16" s="61" t="e">
        <f t="shared" si="3"/>
        <v>#DIV/0!</v>
      </c>
      <c r="AI16" s="69" t="e">
        <f t="shared" si="13"/>
        <v>#DIV/0!</v>
      </c>
      <c r="AJ16" s="65" t="e">
        <f t="shared" si="14"/>
        <v>#DIV/0!</v>
      </c>
      <c r="AK16" s="66">
        <f t="shared" si="6"/>
        <v>4.5</v>
      </c>
      <c r="AL16" s="66" t="e">
        <f t="shared" si="15"/>
        <v>#DIV/0!</v>
      </c>
      <c r="AM16" s="120" t="e">
        <f t="shared" si="16"/>
        <v>#DIV/0!</v>
      </c>
      <c r="AN16" s="129" t="e">
        <f t="shared" si="17"/>
        <v>#DIV/0!</v>
      </c>
      <c r="AO16" s="8"/>
      <c r="AP16" s="130"/>
      <c r="AQ16" s="67"/>
      <c r="AR16" s="67"/>
      <c r="AS16" s="67"/>
      <c r="AT16" s="67"/>
      <c r="AU16" s="6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9"/>
      <c r="BH16" s="17"/>
      <c r="BI16" s="17"/>
      <c r="BJ16" s="17"/>
      <c r="BK16" s="17"/>
      <c r="BL16" s="17"/>
      <c r="BM16" s="17"/>
      <c r="BN16" s="17"/>
      <c r="BO16" s="17"/>
      <c r="BP16" s="17"/>
      <c r="BQ16" s="45"/>
      <c r="BR16" s="4"/>
      <c r="BS16" s="4"/>
      <c r="BT16" s="4"/>
      <c r="BU16" s="4"/>
      <c r="BV16" s="4"/>
      <c r="BW16" s="4"/>
      <c r="BX16" s="4"/>
      <c r="BY16" s="4"/>
      <c r="BZ16" s="4"/>
    </row>
    <row r="17" spans="1:78" ht="15">
      <c r="A17" s="159">
        <v>17</v>
      </c>
      <c r="B17" s="73"/>
      <c r="C17" s="53"/>
      <c r="D17" s="77"/>
      <c r="E17" s="68"/>
      <c r="F17" s="74">
        <f t="shared" si="10"/>
        <v>0</v>
      </c>
      <c r="G17" s="76"/>
      <c r="H17" s="76"/>
      <c r="I17" s="68"/>
      <c r="J17" s="76"/>
      <c r="K17" s="76"/>
      <c r="L17" s="76"/>
      <c r="M17" s="76"/>
      <c r="N17" s="76"/>
      <c r="O17" s="68"/>
      <c r="P17" s="76"/>
      <c r="Q17" s="76"/>
      <c r="R17" s="76"/>
      <c r="S17" s="76"/>
      <c r="T17" s="76"/>
      <c r="U17" s="76"/>
      <c r="V17" s="76"/>
      <c r="W17" s="76"/>
      <c r="X17" s="76"/>
      <c r="Y17" s="68"/>
      <c r="Z17" s="76"/>
      <c r="AA17" s="76"/>
      <c r="AB17" s="76"/>
      <c r="AC17" s="76"/>
      <c r="AD17" s="76"/>
      <c r="AE17" s="76"/>
      <c r="AF17" s="60">
        <f t="shared" si="11"/>
        <v>0</v>
      </c>
      <c r="AG17" s="59" t="e">
        <f t="shared" si="12"/>
        <v>#DIV/0!</v>
      </c>
      <c r="AH17" s="61" t="e">
        <f t="shared" si="3"/>
        <v>#DIV/0!</v>
      </c>
      <c r="AI17" s="69" t="e">
        <f t="shared" si="13"/>
        <v>#DIV/0!</v>
      </c>
      <c r="AJ17" s="65" t="e">
        <f t="shared" si="14"/>
        <v>#DIV/0!</v>
      </c>
      <c r="AK17" s="66">
        <f t="shared" si="6"/>
        <v>4.5</v>
      </c>
      <c r="AL17" s="66" t="e">
        <f t="shared" si="15"/>
        <v>#DIV/0!</v>
      </c>
      <c r="AM17" s="120" t="e">
        <f t="shared" si="16"/>
        <v>#DIV/0!</v>
      </c>
      <c r="AN17" s="129" t="e">
        <f t="shared" si="17"/>
        <v>#DIV/0!</v>
      </c>
      <c r="AO17" s="8"/>
      <c r="AP17" s="130"/>
      <c r="AQ17" s="67"/>
      <c r="AR17" s="67"/>
      <c r="AS17" s="67"/>
      <c r="AT17" s="67"/>
      <c r="AU17" s="6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9"/>
      <c r="BH17" s="17"/>
      <c r="BI17" s="17"/>
      <c r="BJ17" s="17"/>
      <c r="BK17" s="17"/>
      <c r="BL17" s="17"/>
      <c r="BM17" s="17"/>
      <c r="BN17" s="17"/>
      <c r="BO17" s="17"/>
      <c r="BP17" s="17"/>
      <c r="BQ17" s="45"/>
      <c r="BR17" s="4"/>
      <c r="BS17" s="4"/>
      <c r="BT17" s="4"/>
      <c r="BU17" s="4"/>
      <c r="BV17" s="4"/>
      <c r="BW17" s="4"/>
      <c r="BX17" s="4"/>
      <c r="BY17" s="4"/>
      <c r="BZ17" s="4"/>
    </row>
    <row r="18" spans="1:78" ht="15">
      <c r="A18" s="159">
        <v>18</v>
      </c>
      <c r="B18" s="78"/>
      <c r="C18" s="79"/>
      <c r="D18" s="77"/>
      <c r="E18" s="68"/>
      <c r="F18" s="74">
        <f t="shared" si="10"/>
        <v>0</v>
      </c>
      <c r="G18" s="76"/>
      <c r="H18" s="76"/>
      <c r="I18" s="68"/>
      <c r="J18" s="76"/>
      <c r="K18" s="76"/>
      <c r="L18" s="76"/>
      <c r="M18" s="76"/>
      <c r="N18" s="76"/>
      <c r="O18" s="68"/>
      <c r="P18" s="76"/>
      <c r="Q18" s="76"/>
      <c r="R18" s="76"/>
      <c r="S18" s="76"/>
      <c r="T18" s="76"/>
      <c r="U18" s="76"/>
      <c r="V18" s="76"/>
      <c r="W18" s="76"/>
      <c r="X18" s="76"/>
      <c r="Y18" s="68"/>
      <c r="Z18" s="76"/>
      <c r="AA18" s="76"/>
      <c r="AB18" s="76"/>
      <c r="AC18" s="76"/>
      <c r="AD18" s="76"/>
      <c r="AE18" s="76"/>
      <c r="AF18" s="60">
        <f t="shared" si="11"/>
        <v>0</v>
      </c>
      <c r="AG18" s="59" t="e">
        <f t="shared" si="12"/>
        <v>#DIV/0!</v>
      </c>
      <c r="AH18" s="61" t="e">
        <f t="shared" si="3"/>
        <v>#DIV/0!</v>
      </c>
      <c r="AI18" s="69" t="e">
        <f t="shared" si="13"/>
        <v>#DIV/0!</v>
      </c>
      <c r="AJ18" s="65" t="e">
        <f t="shared" si="14"/>
        <v>#DIV/0!</v>
      </c>
      <c r="AK18" s="66">
        <f t="shared" si="6"/>
        <v>4.5</v>
      </c>
      <c r="AL18" s="66" t="e">
        <f t="shared" si="15"/>
        <v>#DIV/0!</v>
      </c>
      <c r="AM18" s="120" t="e">
        <f t="shared" si="16"/>
        <v>#DIV/0!</v>
      </c>
      <c r="AN18" s="129" t="e">
        <f t="shared" si="17"/>
        <v>#DIV/0!</v>
      </c>
      <c r="AO18" s="8"/>
      <c r="AP18" s="130"/>
      <c r="AQ18" s="67"/>
      <c r="AR18" s="67"/>
      <c r="AS18" s="67"/>
      <c r="AT18" s="67"/>
      <c r="AU18" s="6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9"/>
      <c r="BH18" s="17"/>
      <c r="BI18" s="17"/>
      <c r="BJ18" s="17"/>
      <c r="BK18" s="17"/>
      <c r="BL18" s="17"/>
      <c r="BM18" s="17"/>
      <c r="BN18" s="17"/>
      <c r="BO18" s="17"/>
      <c r="BP18" s="17"/>
      <c r="BQ18" s="45"/>
      <c r="BR18" s="4"/>
      <c r="BS18" s="4"/>
      <c r="BT18" s="4"/>
      <c r="BU18" s="4"/>
      <c r="BV18" s="4"/>
      <c r="BW18" s="4"/>
      <c r="BX18" s="4"/>
      <c r="BY18" s="4"/>
      <c r="BZ18" s="4"/>
    </row>
    <row r="19" spans="1:78" ht="15">
      <c r="A19" s="159">
        <v>19</v>
      </c>
      <c r="B19" s="71"/>
      <c r="C19" s="68"/>
      <c r="D19" s="77"/>
      <c r="E19" s="68"/>
      <c r="F19" s="74">
        <f t="shared" si="10"/>
        <v>0</v>
      </c>
      <c r="G19" s="76"/>
      <c r="H19" s="76"/>
      <c r="I19" s="68"/>
      <c r="J19" s="76"/>
      <c r="K19" s="76"/>
      <c r="L19" s="76"/>
      <c r="M19" s="76"/>
      <c r="N19" s="76"/>
      <c r="O19" s="68"/>
      <c r="P19" s="76"/>
      <c r="Q19" s="76"/>
      <c r="R19" s="76"/>
      <c r="S19" s="76"/>
      <c r="T19" s="76"/>
      <c r="U19" s="76"/>
      <c r="V19" s="76"/>
      <c r="W19" s="76"/>
      <c r="X19" s="76"/>
      <c r="Y19" s="68"/>
      <c r="Z19" s="76"/>
      <c r="AA19" s="76"/>
      <c r="AB19" s="76"/>
      <c r="AC19" s="76"/>
      <c r="AD19" s="76"/>
      <c r="AE19" s="76"/>
      <c r="AF19" s="60">
        <f t="shared" si="11"/>
        <v>0</v>
      </c>
      <c r="AG19" s="59" t="e">
        <f t="shared" si="12"/>
        <v>#DIV/0!</v>
      </c>
      <c r="AH19" s="61" t="e">
        <f t="shared" si="3"/>
        <v>#DIV/0!</v>
      </c>
      <c r="AI19" s="69" t="e">
        <f t="shared" si="13"/>
        <v>#DIV/0!</v>
      </c>
      <c r="AJ19" s="65" t="e">
        <f t="shared" si="14"/>
        <v>#DIV/0!</v>
      </c>
      <c r="AK19" s="66">
        <f t="shared" si="6"/>
        <v>4.5</v>
      </c>
      <c r="AL19" s="66" t="e">
        <f t="shared" si="15"/>
        <v>#DIV/0!</v>
      </c>
      <c r="AM19" s="120" t="e">
        <f t="shared" si="16"/>
        <v>#DIV/0!</v>
      </c>
      <c r="AN19" s="129" t="e">
        <f t="shared" si="17"/>
        <v>#DIV/0!</v>
      </c>
      <c r="AO19" s="8"/>
      <c r="AP19" s="130"/>
      <c r="AQ19" s="67"/>
      <c r="AR19" s="67"/>
      <c r="AS19" s="67"/>
      <c r="AT19" s="67"/>
      <c r="AU19" s="6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9"/>
      <c r="BH19" s="17"/>
      <c r="BI19" s="17"/>
      <c r="BJ19" s="17"/>
      <c r="BK19" s="17"/>
      <c r="BL19" s="17"/>
      <c r="BM19" s="17"/>
      <c r="BN19" s="17"/>
      <c r="BO19" s="17"/>
      <c r="BP19" s="17"/>
      <c r="BQ19" s="45"/>
      <c r="BR19" s="4"/>
      <c r="BS19" s="4"/>
      <c r="BT19" s="4"/>
      <c r="BU19" s="4"/>
      <c r="BV19" s="4"/>
      <c r="BW19" s="4"/>
      <c r="BX19" s="4"/>
      <c r="BY19" s="4"/>
      <c r="BZ19" s="4"/>
    </row>
    <row r="20" spans="1:78" ht="15">
      <c r="A20" s="159">
        <v>20</v>
      </c>
      <c r="B20" s="71"/>
      <c r="C20" s="68"/>
      <c r="D20" s="77"/>
      <c r="E20" s="68"/>
      <c r="F20" s="74">
        <f t="shared" si="10"/>
        <v>0</v>
      </c>
      <c r="G20" s="76"/>
      <c r="H20" s="76"/>
      <c r="I20" s="68"/>
      <c r="J20" s="76"/>
      <c r="K20" s="76"/>
      <c r="L20" s="76"/>
      <c r="M20" s="76"/>
      <c r="N20" s="76"/>
      <c r="O20" s="68"/>
      <c r="P20" s="76"/>
      <c r="Q20" s="76"/>
      <c r="R20" s="76"/>
      <c r="S20" s="76"/>
      <c r="T20" s="76"/>
      <c r="U20" s="76"/>
      <c r="V20" s="76"/>
      <c r="W20" s="76"/>
      <c r="X20" s="76"/>
      <c r="Y20" s="68"/>
      <c r="Z20" s="76"/>
      <c r="AA20" s="76"/>
      <c r="AB20" s="76"/>
      <c r="AC20" s="76"/>
      <c r="AD20" s="76"/>
      <c r="AE20" s="76"/>
      <c r="AF20" s="60">
        <f t="shared" si="11"/>
        <v>0</v>
      </c>
      <c r="AG20" s="59" t="e">
        <f t="shared" si="12"/>
        <v>#DIV/0!</v>
      </c>
      <c r="AH20" s="61" t="e">
        <f t="shared" si="3"/>
        <v>#DIV/0!</v>
      </c>
      <c r="AI20" s="69" t="e">
        <f t="shared" si="13"/>
        <v>#DIV/0!</v>
      </c>
      <c r="AJ20" s="65" t="e">
        <f t="shared" si="14"/>
        <v>#DIV/0!</v>
      </c>
      <c r="AK20" s="66">
        <f t="shared" si="6"/>
        <v>4.5</v>
      </c>
      <c r="AL20" s="66" t="e">
        <f t="shared" si="15"/>
        <v>#DIV/0!</v>
      </c>
      <c r="AM20" s="120" t="e">
        <f t="shared" si="16"/>
        <v>#DIV/0!</v>
      </c>
      <c r="AN20" s="129" t="e">
        <f t="shared" si="17"/>
        <v>#DIV/0!</v>
      </c>
      <c r="AO20" s="8"/>
      <c r="AP20" s="130"/>
      <c r="AQ20" s="67"/>
      <c r="AR20" s="67"/>
      <c r="AS20" s="67"/>
      <c r="AT20" s="67"/>
      <c r="AU20" s="6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9"/>
      <c r="BH20" s="17"/>
      <c r="BI20" s="17"/>
      <c r="BJ20" s="17"/>
      <c r="BK20" s="17"/>
      <c r="BL20" s="17"/>
      <c r="BM20" s="17"/>
      <c r="BN20" s="17"/>
      <c r="BO20" s="17"/>
      <c r="BP20" s="17"/>
      <c r="BQ20" s="45"/>
      <c r="BR20" s="4"/>
      <c r="BS20" s="4"/>
      <c r="BT20" s="4"/>
      <c r="BU20" s="4"/>
      <c r="BV20" s="4"/>
      <c r="BW20" s="4"/>
      <c r="BX20" s="4"/>
      <c r="BY20" s="4"/>
      <c r="BZ20" s="4"/>
    </row>
    <row r="21" spans="1:78" ht="15">
      <c r="A21" s="159">
        <v>21</v>
      </c>
      <c r="B21" s="71"/>
      <c r="C21" s="68"/>
      <c r="D21" s="77"/>
      <c r="E21" s="68"/>
      <c r="F21" s="74">
        <f t="shared" si="10"/>
        <v>0</v>
      </c>
      <c r="G21" s="76"/>
      <c r="H21" s="76"/>
      <c r="I21" s="68"/>
      <c r="J21" s="76"/>
      <c r="K21" s="76"/>
      <c r="L21" s="76"/>
      <c r="M21" s="76"/>
      <c r="N21" s="76"/>
      <c r="O21" s="68"/>
      <c r="P21" s="76"/>
      <c r="Q21" s="76"/>
      <c r="R21" s="76"/>
      <c r="S21" s="76"/>
      <c r="T21" s="76"/>
      <c r="U21" s="76"/>
      <c r="V21" s="76"/>
      <c r="W21" s="76"/>
      <c r="X21" s="76"/>
      <c r="Y21" s="68"/>
      <c r="Z21" s="76"/>
      <c r="AA21" s="76"/>
      <c r="AB21" s="76"/>
      <c r="AC21" s="76"/>
      <c r="AD21" s="76"/>
      <c r="AE21" s="76"/>
      <c r="AF21" s="60">
        <f t="shared" si="11"/>
        <v>0</v>
      </c>
      <c r="AG21" s="59" t="e">
        <f t="shared" si="12"/>
        <v>#DIV/0!</v>
      </c>
      <c r="AH21" s="61" t="e">
        <f t="shared" si="3"/>
        <v>#DIV/0!</v>
      </c>
      <c r="AI21" s="69" t="e">
        <f t="shared" si="13"/>
        <v>#DIV/0!</v>
      </c>
      <c r="AJ21" s="65" t="e">
        <f t="shared" si="14"/>
        <v>#DIV/0!</v>
      </c>
      <c r="AK21" s="66">
        <f t="shared" si="6"/>
        <v>4.5</v>
      </c>
      <c r="AL21" s="66" t="e">
        <f t="shared" si="15"/>
        <v>#DIV/0!</v>
      </c>
      <c r="AM21" s="120" t="e">
        <f t="shared" si="16"/>
        <v>#DIV/0!</v>
      </c>
      <c r="AN21" s="129" t="e">
        <f t="shared" si="17"/>
        <v>#DIV/0!</v>
      </c>
      <c r="AO21" s="8"/>
      <c r="AP21" s="130"/>
      <c r="AQ21" s="67"/>
      <c r="AR21" s="67"/>
      <c r="AS21" s="67"/>
      <c r="AT21" s="67"/>
      <c r="AU21" s="6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9"/>
      <c r="BH21" s="17"/>
      <c r="BI21" s="17"/>
      <c r="BJ21" s="17"/>
      <c r="BK21" s="17"/>
      <c r="BL21" s="17"/>
      <c r="BM21" s="17"/>
      <c r="BN21" s="17"/>
      <c r="BO21" s="17"/>
      <c r="BP21" s="17"/>
      <c r="BQ21" s="45"/>
      <c r="BR21" s="4"/>
      <c r="BS21" s="4"/>
      <c r="BT21" s="4"/>
      <c r="BU21" s="4"/>
      <c r="BV21" s="4"/>
      <c r="BW21" s="4"/>
      <c r="BX21" s="4"/>
      <c r="BY21" s="4"/>
      <c r="BZ21" s="4"/>
    </row>
    <row r="22" spans="1:78" ht="15">
      <c r="A22" s="159">
        <v>22</v>
      </c>
      <c r="B22" s="71"/>
      <c r="C22" s="68"/>
      <c r="D22" s="77"/>
      <c r="E22" s="68"/>
      <c r="F22" s="74">
        <f t="shared" si="10"/>
        <v>0</v>
      </c>
      <c r="G22" s="76"/>
      <c r="H22" s="76"/>
      <c r="I22" s="68"/>
      <c r="J22" s="76"/>
      <c r="K22" s="76"/>
      <c r="L22" s="76"/>
      <c r="M22" s="76"/>
      <c r="N22" s="76"/>
      <c r="O22" s="68"/>
      <c r="P22" s="76"/>
      <c r="Q22" s="76"/>
      <c r="R22" s="76"/>
      <c r="S22" s="76"/>
      <c r="T22" s="76"/>
      <c r="U22" s="76"/>
      <c r="V22" s="76"/>
      <c r="W22" s="76"/>
      <c r="X22" s="76"/>
      <c r="Y22" s="68"/>
      <c r="Z22" s="76"/>
      <c r="AA22" s="76"/>
      <c r="AB22" s="76"/>
      <c r="AC22" s="76"/>
      <c r="AD22" s="76"/>
      <c r="AE22" s="76"/>
      <c r="AF22" s="60">
        <f t="shared" si="11"/>
        <v>0</v>
      </c>
      <c r="AG22" s="59" t="e">
        <f t="shared" si="12"/>
        <v>#DIV/0!</v>
      </c>
      <c r="AH22" s="61" t="e">
        <f t="shared" si="3"/>
        <v>#DIV/0!</v>
      </c>
      <c r="AI22" s="69" t="e">
        <f t="shared" si="13"/>
        <v>#DIV/0!</v>
      </c>
      <c r="AJ22" s="65" t="e">
        <f t="shared" si="14"/>
        <v>#DIV/0!</v>
      </c>
      <c r="AK22" s="66">
        <f t="shared" si="6"/>
        <v>4.5</v>
      </c>
      <c r="AL22" s="66" t="e">
        <f t="shared" si="15"/>
        <v>#DIV/0!</v>
      </c>
      <c r="AM22" s="120" t="e">
        <f t="shared" si="16"/>
        <v>#DIV/0!</v>
      </c>
      <c r="AN22" s="129" t="e">
        <f t="shared" si="17"/>
        <v>#DIV/0!</v>
      </c>
      <c r="AO22" s="8"/>
      <c r="AP22" s="130"/>
      <c r="AQ22" s="67"/>
      <c r="AR22" s="67"/>
      <c r="AS22" s="67"/>
      <c r="AT22" s="67"/>
      <c r="AU22" s="6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9"/>
      <c r="BH22" s="17"/>
      <c r="BI22" s="17"/>
      <c r="BJ22" s="17"/>
      <c r="BK22" s="17"/>
      <c r="BL22" s="17"/>
      <c r="BM22" s="17"/>
      <c r="BN22" s="17"/>
      <c r="BO22" s="17"/>
      <c r="BP22" s="17"/>
      <c r="BQ22" s="45"/>
      <c r="BR22" s="4"/>
      <c r="BS22" s="4"/>
      <c r="BT22" s="4"/>
      <c r="BU22" s="4"/>
      <c r="BV22" s="4"/>
      <c r="BW22" s="4"/>
      <c r="BX22" s="4"/>
      <c r="BY22" s="4"/>
      <c r="BZ22" s="4"/>
    </row>
    <row r="23" spans="1:78" ht="15">
      <c r="A23" s="159">
        <v>23</v>
      </c>
      <c r="B23" s="71"/>
      <c r="C23" s="68"/>
      <c r="D23" s="77"/>
      <c r="E23" s="68"/>
      <c r="F23" s="74">
        <f t="shared" si="10"/>
        <v>0</v>
      </c>
      <c r="G23" s="76"/>
      <c r="H23" s="76"/>
      <c r="I23" s="68"/>
      <c r="J23" s="76"/>
      <c r="K23" s="76"/>
      <c r="L23" s="76"/>
      <c r="M23" s="76"/>
      <c r="N23" s="76"/>
      <c r="O23" s="68"/>
      <c r="P23" s="76"/>
      <c r="Q23" s="76"/>
      <c r="R23" s="76"/>
      <c r="S23" s="76"/>
      <c r="T23" s="76"/>
      <c r="U23" s="76"/>
      <c r="V23" s="76"/>
      <c r="W23" s="76"/>
      <c r="X23" s="76"/>
      <c r="Y23" s="68"/>
      <c r="Z23" s="76"/>
      <c r="AA23" s="76"/>
      <c r="AB23" s="76"/>
      <c r="AC23" s="76"/>
      <c r="AD23" s="76"/>
      <c r="AE23" s="76"/>
      <c r="AF23" s="60">
        <f t="shared" si="11"/>
        <v>0</v>
      </c>
      <c r="AG23" s="59" t="e">
        <f t="shared" si="12"/>
        <v>#DIV/0!</v>
      </c>
      <c r="AH23" s="61" t="e">
        <f t="shared" si="3"/>
        <v>#DIV/0!</v>
      </c>
      <c r="AI23" s="69" t="e">
        <f t="shared" si="13"/>
        <v>#DIV/0!</v>
      </c>
      <c r="AJ23" s="65" t="e">
        <f t="shared" si="14"/>
        <v>#DIV/0!</v>
      </c>
      <c r="AK23" s="66">
        <f t="shared" si="6"/>
        <v>4.5</v>
      </c>
      <c r="AL23" s="66" t="e">
        <f t="shared" si="15"/>
        <v>#DIV/0!</v>
      </c>
      <c r="AM23" s="120" t="e">
        <f t="shared" si="16"/>
        <v>#DIV/0!</v>
      </c>
      <c r="AN23" s="129" t="e">
        <f t="shared" si="17"/>
        <v>#DIV/0!</v>
      </c>
      <c r="AO23" s="8"/>
      <c r="AP23" s="130"/>
      <c r="AQ23" s="67"/>
      <c r="AR23" s="67"/>
      <c r="AS23" s="67"/>
      <c r="AT23" s="67"/>
      <c r="AU23" s="6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9"/>
      <c r="BH23" s="17"/>
      <c r="BI23" s="17"/>
      <c r="BJ23" s="17"/>
      <c r="BK23" s="17"/>
      <c r="BL23" s="17"/>
      <c r="BM23" s="17"/>
      <c r="BN23" s="17"/>
      <c r="BO23" s="17"/>
      <c r="BP23" s="17"/>
      <c r="BQ23" s="45"/>
      <c r="BR23" s="4"/>
      <c r="BS23" s="4"/>
      <c r="BT23" s="4"/>
      <c r="BU23" s="4"/>
      <c r="BV23" s="4"/>
      <c r="BW23" s="4"/>
      <c r="BX23" s="4"/>
      <c r="BY23" s="4"/>
      <c r="BZ23" s="4"/>
    </row>
    <row r="24" spans="1:78" ht="15">
      <c r="A24" s="159">
        <v>24</v>
      </c>
      <c r="B24" s="71"/>
      <c r="C24" s="68"/>
      <c r="D24" s="68"/>
      <c r="E24" s="68"/>
      <c r="F24" s="74">
        <f t="shared" si="10"/>
        <v>0</v>
      </c>
      <c r="G24" s="76"/>
      <c r="H24" s="76"/>
      <c r="I24" s="68"/>
      <c r="J24" s="76"/>
      <c r="K24" s="76"/>
      <c r="L24" s="76"/>
      <c r="M24" s="76"/>
      <c r="N24" s="76"/>
      <c r="O24" s="68"/>
      <c r="P24" s="76"/>
      <c r="Q24" s="76"/>
      <c r="R24" s="76"/>
      <c r="S24" s="76"/>
      <c r="T24" s="76"/>
      <c r="U24" s="76"/>
      <c r="V24" s="76"/>
      <c r="W24" s="76"/>
      <c r="X24" s="76"/>
      <c r="Y24" s="68"/>
      <c r="Z24" s="76"/>
      <c r="AA24" s="76"/>
      <c r="AB24" s="76"/>
      <c r="AC24" s="76"/>
      <c r="AD24" s="76"/>
      <c r="AE24" s="76"/>
      <c r="AF24" s="60">
        <f t="shared" si="11"/>
        <v>0</v>
      </c>
      <c r="AG24" s="59" t="e">
        <f t="shared" si="12"/>
        <v>#DIV/0!</v>
      </c>
      <c r="AH24" s="61" t="e">
        <f t="shared" si="3"/>
        <v>#DIV/0!</v>
      </c>
      <c r="AI24" s="69" t="e">
        <f t="shared" si="13"/>
        <v>#DIV/0!</v>
      </c>
      <c r="AJ24" s="65" t="e">
        <f t="shared" si="14"/>
        <v>#DIV/0!</v>
      </c>
      <c r="AK24" s="66">
        <f t="shared" si="6"/>
        <v>4.5</v>
      </c>
      <c r="AL24" s="66" t="e">
        <f t="shared" si="15"/>
        <v>#DIV/0!</v>
      </c>
      <c r="AM24" s="120" t="e">
        <f t="shared" si="16"/>
        <v>#DIV/0!</v>
      </c>
      <c r="AN24" s="129" t="e">
        <f t="shared" si="17"/>
        <v>#DIV/0!</v>
      </c>
      <c r="AO24" s="8"/>
      <c r="AP24" s="130"/>
      <c r="AQ24" s="67"/>
      <c r="AR24" s="67"/>
      <c r="AS24" s="67"/>
      <c r="AT24" s="67"/>
      <c r="AU24" s="6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9"/>
      <c r="BH24" s="17"/>
      <c r="BI24" s="17"/>
      <c r="BJ24" s="17"/>
      <c r="BK24" s="17"/>
      <c r="BL24" s="17"/>
      <c r="BM24" s="17"/>
      <c r="BN24" s="17"/>
      <c r="BO24" s="17"/>
      <c r="BP24" s="17"/>
      <c r="BQ24" s="45"/>
      <c r="BR24" s="4"/>
      <c r="BS24" s="4"/>
      <c r="BT24" s="4"/>
      <c r="BU24" s="4"/>
      <c r="BV24" s="4"/>
      <c r="BW24" s="4"/>
      <c r="BX24" s="4"/>
      <c r="BY24" s="4"/>
      <c r="BZ24" s="4"/>
    </row>
    <row r="25" spans="1:78" ht="15">
      <c r="A25" s="159">
        <v>25</v>
      </c>
      <c r="B25" s="71"/>
      <c r="C25" s="68"/>
      <c r="D25" s="68"/>
      <c r="E25" s="68"/>
      <c r="F25" s="74">
        <f t="shared" si="10"/>
        <v>0</v>
      </c>
      <c r="G25" s="76"/>
      <c r="H25" s="76"/>
      <c r="I25" s="68"/>
      <c r="J25" s="76"/>
      <c r="K25" s="76"/>
      <c r="L25" s="76"/>
      <c r="M25" s="76"/>
      <c r="N25" s="76"/>
      <c r="O25" s="68"/>
      <c r="P25" s="76"/>
      <c r="Q25" s="76"/>
      <c r="R25" s="76"/>
      <c r="S25" s="76"/>
      <c r="T25" s="76"/>
      <c r="U25" s="76"/>
      <c r="V25" s="76"/>
      <c r="W25" s="76"/>
      <c r="X25" s="76"/>
      <c r="Y25" s="68"/>
      <c r="Z25" s="76"/>
      <c r="AA25" s="76"/>
      <c r="AB25" s="76"/>
      <c r="AC25" s="76"/>
      <c r="AD25" s="76"/>
      <c r="AE25" s="76"/>
      <c r="AF25" s="60">
        <f t="shared" si="11"/>
        <v>0</v>
      </c>
      <c r="AG25" s="59" t="e">
        <f t="shared" si="12"/>
        <v>#DIV/0!</v>
      </c>
      <c r="AH25" s="61" t="e">
        <f t="shared" si="3"/>
        <v>#DIV/0!</v>
      </c>
      <c r="AI25" s="69" t="e">
        <f t="shared" si="13"/>
        <v>#DIV/0!</v>
      </c>
      <c r="AJ25" s="65" t="e">
        <f t="shared" si="14"/>
        <v>#DIV/0!</v>
      </c>
      <c r="AK25" s="66">
        <f t="shared" si="6"/>
        <v>4.5</v>
      </c>
      <c r="AL25" s="66" t="e">
        <f t="shared" si="15"/>
        <v>#DIV/0!</v>
      </c>
      <c r="AM25" s="120" t="e">
        <f t="shared" si="16"/>
        <v>#DIV/0!</v>
      </c>
      <c r="AN25" s="129" t="e">
        <f t="shared" si="17"/>
        <v>#DIV/0!</v>
      </c>
      <c r="AO25" s="8"/>
      <c r="AP25" s="130"/>
      <c r="AQ25" s="67"/>
      <c r="AR25" s="67"/>
      <c r="AS25" s="67"/>
      <c r="AT25" s="67"/>
      <c r="AU25" s="67"/>
      <c r="AV25" s="47"/>
      <c r="AW25" s="47"/>
      <c r="AX25" s="17"/>
      <c r="AY25" s="17"/>
      <c r="AZ25" s="17"/>
      <c r="BA25" s="17"/>
      <c r="BB25" s="17"/>
      <c r="BC25" s="17"/>
      <c r="BD25" s="17"/>
      <c r="BE25" s="17"/>
      <c r="BF25" s="17"/>
      <c r="BG25" s="19"/>
      <c r="BH25" s="17"/>
      <c r="BI25" s="17"/>
      <c r="BJ25" s="17"/>
      <c r="BK25" s="17"/>
      <c r="BL25" s="17"/>
      <c r="BM25" s="17"/>
      <c r="BN25" s="17"/>
      <c r="BO25" s="17"/>
      <c r="BP25" s="17"/>
      <c r="BQ25" s="45"/>
      <c r="BR25" s="4"/>
      <c r="BS25" s="4"/>
      <c r="BT25" s="4"/>
      <c r="BU25" s="4"/>
      <c r="BV25" s="4"/>
      <c r="BW25" s="4"/>
      <c r="BX25" s="4"/>
      <c r="BY25" s="4"/>
      <c r="BZ25" s="4"/>
    </row>
    <row r="26" spans="1:78" ht="15">
      <c r="A26" s="159">
        <v>26</v>
      </c>
      <c r="B26" s="71"/>
      <c r="C26" s="68"/>
      <c r="D26" s="68"/>
      <c r="E26" s="68"/>
      <c r="F26" s="74">
        <f t="shared" si="10"/>
        <v>0</v>
      </c>
      <c r="G26" s="76"/>
      <c r="H26" s="76"/>
      <c r="I26" s="68"/>
      <c r="J26" s="76"/>
      <c r="K26" s="76"/>
      <c r="L26" s="76"/>
      <c r="M26" s="76"/>
      <c r="N26" s="76"/>
      <c r="O26" s="68"/>
      <c r="P26" s="76"/>
      <c r="Q26" s="76"/>
      <c r="R26" s="76"/>
      <c r="S26" s="76"/>
      <c r="T26" s="76"/>
      <c r="U26" s="76"/>
      <c r="V26" s="76"/>
      <c r="W26" s="76"/>
      <c r="X26" s="76"/>
      <c r="Y26" s="68"/>
      <c r="Z26" s="76"/>
      <c r="AA26" s="76"/>
      <c r="AB26" s="76"/>
      <c r="AC26" s="76"/>
      <c r="AD26" s="76"/>
      <c r="AE26" s="76"/>
      <c r="AF26" s="60">
        <f t="shared" si="11"/>
        <v>0</v>
      </c>
      <c r="AG26" s="59" t="e">
        <f t="shared" si="12"/>
        <v>#DIV/0!</v>
      </c>
      <c r="AH26" s="61" t="e">
        <f t="shared" si="3"/>
        <v>#DIV/0!</v>
      </c>
      <c r="AI26" s="69" t="e">
        <f t="shared" si="13"/>
        <v>#DIV/0!</v>
      </c>
      <c r="AJ26" s="65" t="e">
        <f t="shared" si="14"/>
        <v>#DIV/0!</v>
      </c>
      <c r="AK26" s="66">
        <f t="shared" si="6"/>
        <v>4.5</v>
      </c>
      <c r="AL26" s="66" t="e">
        <f t="shared" si="15"/>
        <v>#DIV/0!</v>
      </c>
      <c r="AM26" s="120" t="e">
        <f t="shared" si="16"/>
        <v>#DIV/0!</v>
      </c>
      <c r="AN26" s="129" t="e">
        <f t="shared" si="17"/>
        <v>#DIV/0!</v>
      </c>
      <c r="AO26" s="8"/>
      <c r="AP26" s="130"/>
      <c r="AQ26" s="67"/>
      <c r="AR26" s="67"/>
      <c r="AS26" s="67"/>
      <c r="AT26" s="67"/>
      <c r="AU26" s="67"/>
      <c r="AV26" s="47"/>
      <c r="AW26" s="47"/>
      <c r="AX26" s="17"/>
      <c r="AY26" s="17"/>
      <c r="AZ26" s="17"/>
      <c r="BA26" s="17"/>
      <c r="BB26" s="17"/>
      <c r="BC26" s="17"/>
      <c r="BD26" s="17"/>
      <c r="BE26" s="17"/>
      <c r="BF26" s="17"/>
      <c r="BG26" s="19"/>
      <c r="BH26" s="17"/>
      <c r="BI26" s="17"/>
      <c r="BJ26" s="17"/>
      <c r="BK26" s="17"/>
      <c r="BL26" s="17"/>
      <c r="BM26" s="17"/>
      <c r="BN26" s="17"/>
      <c r="BO26" s="17"/>
      <c r="BP26" s="17"/>
      <c r="BQ26" s="45"/>
      <c r="BR26" s="4"/>
      <c r="BS26" s="4"/>
      <c r="BT26" s="4"/>
      <c r="BU26" s="4"/>
      <c r="BV26" s="4"/>
      <c r="BW26" s="4"/>
      <c r="BX26" s="4"/>
      <c r="BY26" s="4"/>
      <c r="BZ26" s="4"/>
    </row>
    <row r="27" spans="1:78" ht="15">
      <c r="A27" s="159">
        <v>27</v>
      </c>
      <c r="B27" s="71"/>
      <c r="C27" s="68"/>
      <c r="D27" s="68"/>
      <c r="E27" s="68"/>
      <c r="F27" s="74">
        <f t="shared" si="10"/>
        <v>0</v>
      </c>
      <c r="G27" s="76"/>
      <c r="H27" s="76"/>
      <c r="I27" s="68"/>
      <c r="J27" s="76"/>
      <c r="K27" s="76"/>
      <c r="L27" s="76"/>
      <c r="M27" s="76"/>
      <c r="N27" s="76"/>
      <c r="O27" s="68"/>
      <c r="P27" s="76"/>
      <c r="Q27" s="76"/>
      <c r="R27" s="76"/>
      <c r="S27" s="76"/>
      <c r="T27" s="76"/>
      <c r="U27" s="76"/>
      <c r="V27" s="76"/>
      <c r="W27" s="76"/>
      <c r="X27" s="76"/>
      <c r="Y27" s="68"/>
      <c r="Z27" s="76"/>
      <c r="AA27" s="76"/>
      <c r="AB27" s="76"/>
      <c r="AC27" s="76"/>
      <c r="AD27" s="76"/>
      <c r="AE27" s="76"/>
      <c r="AF27" s="60">
        <f t="shared" si="11"/>
        <v>0</v>
      </c>
      <c r="AG27" s="59" t="e">
        <f t="shared" si="12"/>
        <v>#DIV/0!</v>
      </c>
      <c r="AH27" s="61" t="e">
        <f t="shared" si="3"/>
        <v>#DIV/0!</v>
      </c>
      <c r="AI27" s="69" t="e">
        <f t="shared" si="13"/>
        <v>#DIV/0!</v>
      </c>
      <c r="AJ27" s="65" t="e">
        <f t="shared" si="14"/>
        <v>#DIV/0!</v>
      </c>
      <c r="AK27" s="66">
        <f t="shared" si="6"/>
        <v>4.5</v>
      </c>
      <c r="AL27" s="66" t="e">
        <f t="shared" si="15"/>
        <v>#DIV/0!</v>
      </c>
      <c r="AM27" s="120" t="e">
        <f t="shared" si="16"/>
        <v>#DIV/0!</v>
      </c>
      <c r="AN27" s="129" t="e">
        <f t="shared" si="17"/>
        <v>#DIV/0!</v>
      </c>
      <c r="AO27" s="8"/>
      <c r="AP27" s="130"/>
      <c r="AQ27" s="67"/>
      <c r="AR27" s="67"/>
      <c r="AS27" s="67"/>
      <c r="AT27" s="67"/>
      <c r="AU27" s="67"/>
      <c r="AV27" s="47"/>
      <c r="AW27" s="47"/>
      <c r="AX27" s="17"/>
      <c r="AY27" s="17"/>
      <c r="AZ27" s="17"/>
      <c r="BA27" s="17"/>
      <c r="BB27" s="17"/>
      <c r="BC27" s="17"/>
      <c r="BD27" s="17"/>
      <c r="BE27" s="17"/>
      <c r="BF27" s="17"/>
      <c r="BG27" s="19"/>
      <c r="BH27" s="17"/>
      <c r="BI27" s="17"/>
      <c r="BJ27" s="17"/>
      <c r="BK27" s="17"/>
      <c r="BL27" s="17"/>
      <c r="BM27" s="17"/>
      <c r="BN27" s="17"/>
      <c r="BO27" s="17"/>
      <c r="BP27" s="17"/>
      <c r="BQ27" s="45"/>
      <c r="BR27" s="4"/>
      <c r="BS27" s="4"/>
      <c r="BT27" s="4"/>
      <c r="BU27" s="4"/>
      <c r="BV27" s="4"/>
      <c r="BW27" s="4"/>
      <c r="BX27" s="4"/>
      <c r="BY27" s="4"/>
      <c r="BZ27" s="4"/>
    </row>
    <row r="28" spans="1:78" ht="15">
      <c r="A28" s="159">
        <v>28</v>
      </c>
      <c r="B28" s="71"/>
      <c r="C28" s="68"/>
      <c r="D28" s="68"/>
      <c r="E28" s="68"/>
      <c r="F28" s="74">
        <f t="shared" si="10"/>
        <v>0</v>
      </c>
      <c r="G28" s="76"/>
      <c r="H28" s="76"/>
      <c r="I28" s="68"/>
      <c r="J28" s="76"/>
      <c r="K28" s="76"/>
      <c r="L28" s="76"/>
      <c r="M28" s="76"/>
      <c r="N28" s="76"/>
      <c r="O28" s="68"/>
      <c r="P28" s="76"/>
      <c r="Q28" s="76"/>
      <c r="R28" s="76"/>
      <c r="S28" s="76"/>
      <c r="T28" s="76"/>
      <c r="U28" s="76"/>
      <c r="V28" s="76"/>
      <c r="W28" s="76"/>
      <c r="X28" s="76"/>
      <c r="Y28" s="68"/>
      <c r="Z28" s="76"/>
      <c r="AA28" s="76"/>
      <c r="AB28" s="76"/>
      <c r="AC28" s="76"/>
      <c r="AD28" s="76"/>
      <c r="AE28" s="76"/>
      <c r="AF28" s="60">
        <f t="shared" si="11"/>
        <v>0</v>
      </c>
      <c r="AG28" s="59" t="e">
        <f t="shared" si="12"/>
        <v>#DIV/0!</v>
      </c>
      <c r="AH28" s="61" t="e">
        <f t="shared" si="3"/>
        <v>#DIV/0!</v>
      </c>
      <c r="AI28" s="69" t="e">
        <f t="shared" si="13"/>
        <v>#DIV/0!</v>
      </c>
      <c r="AJ28" s="65" t="e">
        <f t="shared" si="14"/>
        <v>#DIV/0!</v>
      </c>
      <c r="AK28" s="66">
        <f t="shared" si="6"/>
        <v>4.5</v>
      </c>
      <c r="AL28" s="66" t="e">
        <f t="shared" si="15"/>
        <v>#DIV/0!</v>
      </c>
      <c r="AM28" s="120" t="e">
        <f t="shared" si="16"/>
        <v>#DIV/0!</v>
      </c>
      <c r="AN28" s="129" t="e">
        <f t="shared" si="17"/>
        <v>#DIV/0!</v>
      </c>
      <c r="AO28" s="8"/>
      <c r="AP28" s="130"/>
      <c r="AQ28" s="67"/>
      <c r="AR28" s="67"/>
      <c r="AS28" s="67"/>
      <c r="AT28" s="67"/>
      <c r="AU28" s="67"/>
      <c r="AV28" s="47"/>
      <c r="AW28" s="47"/>
      <c r="AX28" s="17"/>
      <c r="AY28" s="17"/>
      <c r="AZ28" s="17"/>
      <c r="BA28" s="17"/>
      <c r="BB28" s="17"/>
      <c r="BC28" s="17"/>
      <c r="BD28" s="17"/>
      <c r="BE28" s="17"/>
      <c r="BF28" s="17"/>
      <c r="BG28" s="19"/>
      <c r="BH28" s="17"/>
      <c r="BI28" s="17"/>
      <c r="BJ28" s="17"/>
      <c r="BK28" s="17"/>
      <c r="BL28" s="17"/>
      <c r="BM28" s="17"/>
      <c r="BN28" s="17"/>
      <c r="BO28" s="17"/>
      <c r="BP28" s="17"/>
      <c r="BQ28" s="45"/>
      <c r="BR28" s="4"/>
      <c r="BS28" s="4"/>
      <c r="BT28" s="4"/>
      <c r="BU28" s="4"/>
      <c r="BV28" s="4"/>
      <c r="BW28" s="4"/>
      <c r="BX28" s="4"/>
      <c r="BY28" s="4"/>
      <c r="BZ28" s="4"/>
    </row>
    <row r="29" spans="1:78" ht="15">
      <c r="A29" s="159">
        <v>29</v>
      </c>
      <c r="B29" s="71"/>
      <c r="C29" s="68"/>
      <c r="D29" s="68"/>
      <c r="E29" s="68"/>
      <c r="F29" s="74">
        <f t="shared" si="10"/>
        <v>0</v>
      </c>
      <c r="G29" s="76"/>
      <c r="H29" s="76"/>
      <c r="I29" s="68"/>
      <c r="J29" s="76"/>
      <c r="K29" s="76"/>
      <c r="L29" s="76"/>
      <c r="M29" s="76"/>
      <c r="N29" s="76"/>
      <c r="O29" s="68"/>
      <c r="P29" s="76"/>
      <c r="Q29" s="76"/>
      <c r="R29" s="76"/>
      <c r="S29" s="76"/>
      <c r="T29" s="76"/>
      <c r="U29" s="76"/>
      <c r="V29" s="76"/>
      <c r="W29" s="76"/>
      <c r="X29" s="76"/>
      <c r="Y29" s="68"/>
      <c r="Z29" s="76"/>
      <c r="AA29" s="76"/>
      <c r="AB29" s="76"/>
      <c r="AC29" s="76"/>
      <c r="AD29" s="76"/>
      <c r="AE29" s="76"/>
      <c r="AF29" s="60">
        <f t="shared" si="11"/>
        <v>0</v>
      </c>
      <c r="AG29" s="59" t="e">
        <f t="shared" si="12"/>
        <v>#DIV/0!</v>
      </c>
      <c r="AH29" s="61" t="e">
        <f t="shared" si="3"/>
        <v>#DIV/0!</v>
      </c>
      <c r="AI29" s="69" t="e">
        <f t="shared" si="13"/>
        <v>#DIV/0!</v>
      </c>
      <c r="AJ29" s="65" t="e">
        <f t="shared" si="14"/>
        <v>#DIV/0!</v>
      </c>
      <c r="AK29" s="66">
        <f t="shared" si="6"/>
        <v>4.5</v>
      </c>
      <c r="AL29" s="66" t="e">
        <f t="shared" si="15"/>
        <v>#DIV/0!</v>
      </c>
      <c r="AM29" s="120" t="e">
        <f t="shared" si="16"/>
        <v>#DIV/0!</v>
      </c>
      <c r="AN29" s="129" t="e">
        <f t="shared" si="17"/>
        <v>#DIV/0!</v>
      </c>
      <c r="AO29" s="8"/>
      <c r="AP29" s="130"/>
      <c r="AQ29" s="67"/>
      <c r="AR29" s="67"/>
      <c r="AS29" s="67"/>
      <c r="AT29" s="67"/>
      <c r="AU29" s="67"/>
      <c r="AV29" s="47"/>
      <c r="AW29" s="47"/>
      <c r="AX29" s="17"/>
      <c r="AY29" s="17"/>
      <c r="AZ29" s="17"/>
      <c r="BA29" s="17"/>
      <c r="BB29" s="17"/>
      <c r="BC29" s="17"/>
      <c r="BD29" s="17"/>
      <c r="BE29" s="17"/>
      <c r="BF29" s="17"/>
      <c r="BG29" s="19"/>
      <c r="BH29" s="17"/>
      <c r="BI29" s="17"/>
      <c r="BJ29" s="17"/>
      <c r="BK29" s="17"/>
      <c r="BL29" s="17"/>
      <c r="BM29" s="17"/>
      <c r="BN29" s="17"/>
      <c r="BO29" s="17"/>
      <c r="BP29" s="17"/>
      <c r="BQ29" s="45"/>
      <c r="BR29" s="4"/>
      <c r="BS29" s="4"/>
      <c r="BT29" s="4"/>
      <c r="BU29" s="4"/>
      <c r="BV29" s="4"/>
      <c r="BW29" s="4"/>
      <c r="BX29" s="4"/>
      <c r="BY29" s="4"/>
      <c r="BZ29" s="4"/>
    </row>
    <row r="30" spans="1:78" ht="15">
      <c r="A30" s="159">
        <v>30</v>
      </c>
      <c r="B30" s="71"/>
      <c r="C30" s="68"/>
      <c r="D30" s="68"/>
      <c r="E30" s="68"/>
      <c r="F30" s="74">
        <f t="shared" si="10"/>
        <v>0</v>
      </c>
      <c r="G30" s="76"/>
      <c r="H30" s="76"/>
      <c r="I30" s="68"/>
      <c r="J30" s="76"/>
      <c r="K30" s="76"/>
      <c r="L30" s="76"/>
      <c r="M30" s="76"/>
      <c r="N30" s="76"/>
      <c r="O30" s="68"/>
      <c r="P30" s="76"/>
      <c r="Q30" s="76"/>
      <c r="R30" s="76"/>
      <c r="S30" s="76"/>
      <c r="T30" s="76"/>
      <c r="U30" s="76"/>
      <c r="V30" s="76"/>
      <c r="W30" s="76"/>
      <c r="X30" s="76"/>
      <c r="Y30" s="68"/>
      <c r="Z30" s="76"/>
      <c r="AA30" s="76"/>
      <c r="AB30" s="76"/>
      <c r="AC30" s="76"/>
      <c r="AD30" s="76"/>
      <c r="AE30" s="76"/>
      <c r="AF30" s="60">
        <f t="shared" si="11"/>
        <v>0</v>
      </c>
      <c r="AG30" s="59" t="e">
        <f t="shared" si="12"/>
        <v>#DIV/0!</v>
      </c>
      <c r="AH30" s="61" t="e">
        <f t="shared" si="3"/>
        <v>#DIV/0!</v>
      </c>
      <c r="AI30" s="69" t="e">
        <f t="shared" si="13"/>
        <v>#DIV/0!</v>
      </c>
      <c r="AJ30" s="65" t="e">
        <f t="shared" si="14"/>
        <v>#DIV/0!</v>
      </c>
      <c r="AK30" s="66">
        <f t="shared" si="6"/>
        <v>4.5</v>
      </c>
      <c r="AL30" s="66" t="e">
        <f t="shared" si="15"/>
        <v>#DIV/0!</v>
      </c>
      <c r="AM30" s="120" t="e">
        <f t="shared" si="16"/>
        <v>#DIV/0!</v>
      </c>
      <c r="AN30" s="129" t="e">
        <f t="shared" si="17"/>
        <v>#DIV/0!</v>
      </c>
      <c r="AO30" s="8"/>
      <c r="AP30" s="130"/>
      <c r="AQ30" s="67"/>
      <c r="AR30" s="67"/>
      <c r="AS30" s="67"/>
      <c r="AT30" s="67"/>
      <c r="AU30" s="67"/>
      <c r="AV30" s="47"/>
      <c r="AW30" s="47"/>
      <c r="AX30" s="17"/>
      <c r="AY30" s="17"/>
      <c r="AZ30" s="17"/>
      <c r="BA30" s="17"/>
      <c r="BB30" s="17"/>
      <c r="BC30" s="17"/>
      <c r="BD30" s="17"/>
      <c r="BE30" s="17"/>
      <c r="BF30" s="17"/>
      <c r="BG30" s="19"/>
      <c r="BH30" s="17"/>
      <c r="BI30" s="17"/>
      <c r="BJ30" s="17"/>
      <c r="BK30" s="17"/>
      <c r="BL30" s="17"/>
      <c r="BM30" s="17"/>
      <c r="BN30" s="17"/>
      <c r="BO30" s="17"/>
      <c r="BP30" s="17"/>
      <c r="BQ30" s="45"/>
      <c r="BR30" s="4"/>
      <c r="BS30" s="4"/>
      <c r="BT30" s="4"/>
      <c r="BU30" s="4"/>
      <c r="BV30" s="4"/>
      <c r="BW30" s="4"/>
      <c r="BX30" s="4"/>
      <c r="BY30" s="4"/>
      <c r="BZ30" s="4"/>
    </row>
    <row r="31" spans="1:78" ht="15">
      <c r="A31" s="159">
        <v>31</v>
      </c>
      <c r="B31" s="71"/>
      <c r="C31" s="68"/>
      <c r="D31" s="68"/>
      <c r="E31" s="68"/>
      <c r="F31" s="74">
        <f t="shared" si="10"/>
        <v>0</v>
      </c>
      <c r="G31" s="76"/>
      <c r="H31" s="76"/>
      <c r="I31" s="68"/>
      <c r="J31" s="76"/>
      <c r="K31" s="76"/>
      <c r="L31" s="76"/>
      <c r="M31" s="76"/>
      <c r="N31" s="76"/>
      <c r="O31" s="68"/>
      <c r="P31" s="76"/>
      <c r="Q31" s="76"/>
      <c r="R31" s="76"/>
      <c r="S31" s="76"/>
      <c r="T31" s="76"/>
      <c r="U31" s="76"/>
      <c r="V31" s="76"/>
      <c r="W31" s="76"/>
      <c r="X31" s="76"/>
      <c r="Y31" s="68"/>
      <c r="Z31" s="76"/>
      <c r="AA31" s="76"/>
      <c r="AB31" s="76"/>
      <c r="AC31" s="76"/>
      <c r="AD31" s="76"/>
      <c r="AE31" s="76"/>
      <c r="AF31" s="60">
        <f t="shared" si="11"/>
        <v>0</v>
      </c>
      <c r="AG31" s="59" t="e">
        <f t="shared" si="12"/>
        <v>#DIV/0!</v>
      </c>
      <c r="AH31" s="61" t="e">
        <f t="shared" si="3"/>
        <v>#DIV/0!</v>
      </c>
      <c r="AI31" s="69" t="e">
        <f t="shared" si="13"/>
        <v>#DIV/0!</v>
      </c>
      <c r="AJ31" s="65" t="e">
        <f t="shared" si="14"/>
        <v>#DIV/0!</v>
      </c>
      <c r="AK31" s="66">
        <f t="shared" si="6"/>
        <v>4.5</v>
      </c>
      <c r="AL31" s="66" t="e">
        <f t="shared" si="15"/>
        <v>#DIV/0!</v>
      </c>
      <c r="AM31" s="120" t="e">
        <f t="shared" si="16"/>
        <v>#DIV/0!</v>
      </c>
      <c r="AN31" s="129" t="e">
        <f t="shared" si="17"/>
        <v>#DIV/0!</v>
      </c>
      <c r="AO31" s="8"/>
      <c r="AP31" s="130"/>
      <c r="AQ31" s="67"/>
      <c r="AR31" s="67"/>
      <c r="AS31" s="67"/>
      <c r="AT31" s="67"/>
      <c r="AU31" s="67"/>
      <c r="AV31" s="47"/>
      <c r="AW31" s="47"/>
      <c r="AX31" s="17"/>
      <c r="AY31" s="17"/>
      <c r="AZ31" s="17"/>
      <c r="BA31" s="17"/>
      <c r="BB31" s="17"/>
      <c r="BC31" s="17"/>
      <c r="BD31" s="17"/>
      <c r="BE31" s="17"/>
      <c r="BF31" s="17"/>
      <c r="BG31" s="19"/>
      <c r="BH31" s="17"/>
      <c r="BI31" s="17"/>
      <c r="BJ31" s="17"/>
      <c r="BK31" s="17"/>
      <c r="BL31" s="17"/>
      <c r="BM31" s="17"/>
      <c r="BN31" s="17"/>
      <c r="BO31" s="17"/>
      <c r="BP31" s="17"/>
      <c r="BQ31" s="45"/>
      <c r="BR31" s="4"/>
      <c r="BS31" s="4"/>
      <c r="BT31" s="4"/>
      <c r="BU31" s="4"/>
      <c r="BV31" s="4"/>
      <c r="BW31" s="4"/>
      <c r="BX31" s="4"/>
      <c r="BY31" s="4"/>
      <c r="BZ31" s="4"/>
    </row>
    <row r="32" spans="1:78" ht="15">
      <c r="A32" s="159">
        <v>32</v>
      </c>
      <c r="B32" s="71"/>
      <c r="C32" s="68"/>
      <c r="D32" s="68"/>
      <c r="E32" s="68"/>
      <c r="F32" s="74">
        <f t="shared" si="10"/>
        <v>0</v>
      </c>
      <c r="G32" s="76"/>
      <c r="H32" s="76"/>
      <c r="I32" s="68"/>
      <c r="J32" s="76"/>
      <c r="K32" s="76"/>
      <c r="L32" s="76"/>
      <c r="M32" s="76"/>
      <c r="N32" s="76"/>
      <c r="O32" s="68"/>
      <c r="P32" s="76"/>
      <c r="Q32" s="76"/>
      <c r="R32" s="76"/>
      <c r="S32" s="76"/>
      <c r="T32" s="76"/>
      <c r="U32" s="76"/>
      <c r="V32" s="76"/>
      <c r="W32" s="76"/>
      <c r="X32" s="76"/>
      <c r="Y32" s="68"/>
      <c r="Z32" s="76"/>
      <c r="AA32" s="76"/>
      <c r="AB32" s="76"/>
      <c r="AC32" s="76"/>
      <c r="AD32" s="76"/>
      <c r="AE32" s="76"/>
      <c r="AF32" s="60">
        <f t="shared" si="11"/>
        <v>0</v>
      </c>
      <c r="AG32" s="59" t="e">
        <f t="shared" si="12"/>
        <v>#DIV/0!</v>
      </c>
      <c r="AH32" s="61" t="e">
        <f t="shared" si="3"/>
        <v>#DIV/0!</v>
      </c>
      <c r="AI32" s="69" t="e">
        <f t="shared" si="13"/>
        <v>#DIV/0!</v>
      </c>
      <c r="AJ32" s="65" t="e">
        <f t="shared" si="14"/>
        <v>#DIV/0!</v>
      </c>
      <c r="AK32" s="66">
        <f t="shared" si="6"/>
        <v>4.5</v>
      </c>
      <c r="AL32" s="66" t="e">
        <f t="shared" si="15"/>
        <v>#DIV/0!</v>
      </c>
      <c r="AM32" s="120" t="e">
        <f t="shared" si="16"/>
        <v>#DIV/0!</v>
      </c>
      <c r="AN32" s="129" t="e">
        <f t="shared" si="17"/>
        <v>#DIV/0!</v>
      </c>
      <c r="AO32" s="8"/>
      <c r="AP32" s="130"/>
      <c r="AQ32" s="67"/>
      <c r="AR32" s="67"/>
      <c r="AS32" s="67"/>
      <c r="AT32" s="67"/>
      <c r="AU32" s="67"/>
      <c r="AV32" s="47"/>
      <c r="AW32" s="47"/>
      <c r="AX32" s="17"/>
      <c r="AY32" s="17"/>
      <c r="AZ32" s="17"/>
      <c r="BA32" s="17"/>
      <c r="BB32" s="17"/>
      <c r="BC32" s="17"/>
      <c r="BD32" s="17"/>
      <c r="BE32" s="17"/>
      <c r="BF32" s="17"/>
      <c r="BG32" s="19"/>
      <c r="BH32" s="17"/>
      <c r="BI32" s="17"/>
      <c r="BJ32" s="17"/>
      <c r="BK32" s="17"/>
      <c r="BL32" s="17"/>
      <c r="BM32" s="17"/>
      <c r="BN32" s="17"/>
      <c r="BO32" s="17"/>
      <c r="BP32" s="17"/>
      <c r="BQ32" s="45"/>
      <c r="BR32" s="4"/>
      <c r="BS32" s="4"/>
      <c r="BT32" s="4"/>
      <c r="BU32" s="4"/>
      <c r="BV32" s="4"/>
      <c r="BW32" s="4"/>
      <c r="BX32" s="4"/>
      <c r="BY32" s="4"/>
      <c r="BZ32" s="4"/>
    </row>
    <row r="33" spans="1:78" ht="15">
      <c r="A33" s="159">
        <v>33</v>
      </c>
      <c r="B33" s="71"/>
      <c r="C33" s="68"/>
      <c r="D33" s="68"/>
      <c r="E33" s="68"/>
      <c r="F33" s="74">
        <f t="shared" si="10"/>
        <v>0</v>
      </c>
      <c r="G33" s="76"/>
      <c r="H33" s="76"/>
      <c r="I33" s="68"/>
      <c r="J33" s="76"/>
      <c r="K33" s="76"/>
      <c r="L33" s="76"/>
      <c r="M33" s="76"/>
      <c r="N33" s="76"/>
      <c r="O33" s="68"/>
      <c r="P33" s="76"/>
      <c r="Q33" s="76"/>
      <c r="R33" s="76"/>
      <c r="S33" s="76"/>
      <c r="T33" s="76"/>
      <c r="U33" s="76"/>
      <c r="V33" s="76"/>
      <c r="W33" s="76"/>
      <c r="X33" s="76"/>
      <c r="Y33" s="68"/>
      <c r="Z33" s="76"/>
      <c r="AA33" s="76"/>
      <c r="AB33" s="76"/>
      <c r="AC33" s="76"/>
      <c r="AD33" s="76"/>
      <c r="AE33" s="76"/>
      <c r="AF33" s="60">
        <f t="shared" si="11"/>
        <v>0</v>
      </c>
      <c r="AG33" s="59" t="e">
        <f t="shared" si="12"/>
        <v>#DIV/0!</v>
      </c>
      <c r="AH33" s="61" t="e">
        <f aca="true" t="shared" si="18" ref="AH33:AH50">SUM(Z33+AA33+AB33)*170.18/H33</f>
        <v>#DIV/0!</v>
      </c>
      <c r="AI33" s="69" t="e">
        <f t="shared" si="13"/>
        <v>#DIV/0!</v>
      </c>
      <c r="AJ33" s="65" t="e">
        <f t="shared" si="14"/>
        <v>#DIV/0!</v>
      </c>
      <c r="AK33" s="66">
        <f aca="true" t="shared" si="19" ref="AK33:AK50">(0.858*N33)+(0.601*O33)+(0.188*(R33-(Z33/10)))+(0.161*(Y33-(AE33/10)))-(H33*0.131)+4.5</f>
        <v>4.5</v>
      </c>
      <c r="AL33" s="66" t="e">
        <f t="shared" si="15"/>
        <v>#DIV/0!</v>
      </c>
      <c r="AM33" s="120" t="e">
        <f t="shared" si="16"/>
        <v>#DIV/0!</v>
      </c>
      <c r="AN33" s="129" t="e">
        <f t="shared" si="17"/>
        <v>#DIV/0!</v>
      </c>
      <c r="AO33" s="8"/>
      <c r="AP33" s="130"/>
      <c r="AQ33" s="67"/>
      <c r="AR33" s="67"/>
      <c r="AS33" s="67"/>
      <c r="AT33" s="67"/>
      <c r="AU33" s="67"/>
      <c r="AV33" s="47"/>
      <c r="AW33" s="47"/>
      <c r="AX33" s="17"/>
      <c r="AY33" s="17"/>
      <c r="AZ33" s="17"/>
      <c r="BA33" s="17"/>
      <c r="BB33" s="17"/>
      <c r="BC33" s="17"/>
      <c r="BD33" s="17"/>
      <c r="BE33" s="17"/>
      <c r="BF33" s="17"/>
      <c r="BG33" s="19"/>
      <c r="BH33" s="17"/>
      <c r="BI33" s="17"/>
      <c r="BJ33" s="17"/>
      <c r="BK33" s="17"/>
      <c r="BL33" s="17"/>
      <c r="BM33" s="17"/>
      <c r="BN33" s="17"/>
      <c r="BO33" s="17"/>
      <c r="BP33" s="17"/>
      <c r="BQ33" s="45"/>
      <c r="BR33" s="4"/>
      <c r="BS33" s="4"/>
      <c r="BT33" s="4"/>
      <c r="BU33" s="4"/>
      <c r="BV33" s="4"/>
      <c r="BW33" s="4"/>
      <c r="BX33" s="4"/>
      <c r="BY33" s="4"/>
      <c r="BZ33" s="4"/>
    </row>
    <row r="34" spans="1:78" ht="15">
      <c r="A34" s="159">
        <v>34</v>
      </c>
      <c r="B34" s="71"/>
      <c r="C34" s="68"/>
      <c r="D34" s="68"/>
      <c r="E34" s="68"/>
      <c r="F34" s="74">
        <f t="shared" si="10"/>
        <v>0</v>
      </c>
      <c r="G34" s="76"/>
      <c r="H34" s="76"/>
      <c r="I34" s="68"/>
      <c r="J34" s="76"/>
      <c r="K34" s="76"/>
      <c r="L34" s="76"/>
      <c r="M34" s="76"/>
      <c r="N34" s="76"/>
      <c r="O34" s="68"/>
      <c r="P34" s="76"/>
      <c r="Q34" s="76"/>
      <c r="R34" s="76"/>
      <c r="S34" s="76"/>
      <c r="T34" s="76"/>
      <c r="U34" s="76"/>
      <c r="V34" s="76"/>
      <c r="W34" s="76"/>
      <c r="X34" s="76"/>
      <c r="Y34" s="68"/>
      <c r="Z34" s="76"/>
      <c r="AA34" s="76"/>
      <c r="AB34" s="76"/>
      <c r="AC34" s="76"/>
      <c r="AD34" s="76"/>
      <c r="AE34" s="76"/>
      <c r="AF34" s="60">
        <f t="shared" si="11"/>
        <v>0</v>
      </c>
      <c r="AG34" s="59" t="e">
        <f t="shared" si="12"/>
        <v>#DIV/0!</v>
      </c>
      <c r="AH34" s="61" t="e">
        <f t="shared" si="18"/>
        <v>#DIV/0!</v>
      </c>
      <c r="AI34" s="69" t="e">
        <f t="shared" si="13"/>
        <v>#DIV/0!</v>
      </c>
      <c r="AJ34" s="65" t="e">
        <f t="shared" si="14"/>
        <v>#DIV/0!</v>
      </c>
      <c r="AK34" s="66">
        <f t="shared" si="19"/>
        <v>4.5</v>
      </c>
      <c r="AL34" s="66" t="e">
        <f t="shared" si="15"/>
        <v>#DIV/0!</v>
      </c>
      <c r="AM34" s="120" t="e">
        <f t="shared" si="16"/>
        <v>#DIV/0!</v>
      </c>
      <c r="AN34" s="129" t="e">
        <f t="shared" si="17"/>
        <v>#DIV/0!</v>
      </c>
      <c r="AO34" s="8"/>
      <c r="AP34" s="130"/>
      <c r="AQ34" s="67"/>
      <c r="AR34" s="67"/>
      <c r="AS34" s="67"/>
      <c r="AT34" s="67"/>
      <c r="AU34" s="67"/>
      <c r="AV34" s="47"/>
      <c r="AW34" s="47"/>
      <c r="AX34" s="17"/>
      <c r="AY34" s="17"/>
      <c r="AZ34" s="17"/>
      <c r="BA34" s="17"/>
      <c r="BB34" s="17"/>
      <c r="BC34" s="17"/>
      <c r="BD34" s="17"/>
      <c r="BE34" s="17"/>
      <c r="BF34" s="17"/>
      <c r="BG34" s="19"/>
      <c r="BH34" s="17"/>
      <c r="BI34" s="17"/>
      <c r="BJ34" s="17"/>
      <c r="BK34" s="17"/>
      <c r="BL34" s="17"/>
      <c r="BM34" s="17"/>
      <c r="BN34" s="17"/>
      <c r="BO34" s="17"/>
      <c r="BP34" s="17"/>
      <c r="BQ34" s="45"/>
      <c r="BR34" s="4"/>
      <c r="BS34" s="4"/>
      <c r="BT34" s="4"/>
      <c r="BU34" s="4"/>
      <c r="BV34" s="4"/>
      <c r="BW34" s="4"/>
      <c r="BX34" s="4"/>
      <c r="BY34" s="4"/>
      <c r="BZ34" s="4"/>
    </row>
    <row r="35" spans="1:78" ht="15">
      <c r="A35" s="159">
        <v>35</v>
      </c>
      <c r="B35" s="71"/>
      <c r="C35" s="68"/>
      <c r="D35" s="68"/>
      <c r="E35" s="68"/>
      <c r="F35" s="74">
        <f t="shared" si="10"/>
        <v>0</v>
      </c>
      <c r="G35" s="76"/>
      <c r="H35" s="76"/>
      <c r="I35" s="68"/>
      <c r="J35" s="76"/>
      <c r="K35" s="76"/>
      <c r="L35" s="76"/>
      <c r="M35" s="76"/>
      <c r="N35" s="76"/>
      <c r="O35" s="68"/>
      <c r="P35" s="76"/>
      <c r="Q35" s="76"/>
      <c r="R35" s="76"/>
      <c r="S35" s="76"/>
      <c r="T35" s="76"/>
      <c r="U35" s="76"/>
      <c r="V35" s="76"/>
      <c r="W35" s="76"/>
      <c r="X35" s="76"/>
      <c r="Y35" s="68"/>
      <c r="Z35" s="76"/>
      <c r="AA35" s="76"/>
      <c r="AB35" s="76"/>
      <c r="AC35" s="76"/>
      <c r="AD35" s="76"/>
      <c r="AE35" s="76"/>
      <c r="AF35" s="60">
        <f t="shared" si="11"/>
        <v>0</v>
      </c>
      <c r="AG35" s="59" t="e">
        <f t="shared" si="12"/>
        <v>#DIV/0!</v>
      </c>
      <c r="AH35" s="61" t="e">
        <f t="shared" si="18"/>
        <v>#DIV/0!</v>
      </c>
      <c r="AI35" s="69" t="e">
        <f t="shared" si="13"/>
        <v>#DIV/0!</v>
      </c>
      <c r="AJ35" s="65" t="e">
        <f t="shared" si="14"/>
        <v>#DIV/0!</v>
      </c>
      <c r="AK35" s="66">
        <f t="shared" si="19"/>
        <v>4.5</v>
      </c>
      <c r="AL35" s="66" t="e">
        <f t="shared" si="15"/>
        <v>#DIV/0!</v>
      </c>
      <c r="AM35" s="120" t="e">
        <f t="shared" si="16"/>
        <v>#DIV/0!</v>
      </c>
      <c r="AN35" s="129" t="e">
        <f t="shared" si="17"/>
        <v>#DIV/0!</v>
      </c>
      <c r="AO35" s="8"/>
      <c r="AP35" s="130"/>
      <c r="AQ35" s="67"/>
      <c r="AR35" s="67"/>
      <c r="AS35" s="67"/>
      <c r="AT35" s="67"/>
      <c r="AU35" s="67"/>
      <c r="AV35" s="47"/>
      <c r="AW35" s="47"/>
      <c r="AX35" s="17"/>
      <c r="AY35" s="17"/>
      <c r="AZ35" s="17"/>
      <c r="BA35" s="17"/>
      <c r="BB35" s="17"/>
      <c r="BC35" s="17"/>
      <c r="BD35" s="17"/>
      <c r="BE35" s="17"/>
      <c r="BF35" s="17"/>
      <c r="BG35" s="19"/>
      <c r="BH35" s="17"/>
      <c r="BI35" s="17"/>
      <c r="BJ35" s="17"/>
      <c r="BK35" s="17"/>
      <c r="BL35" s="17"/>
      <c r="BM35" s="17"/>
      <c r="BN35" s="17"/>
      <c r="BO35" s="17"/>
      <c r="BP35" s="17"/>
      <c r="BQ35" s="45"/>
      <c r="BR35" s="4"/>
      <c r="BS35" s="4"/>
      <c r="BT35" s="4"/>
      <c r="BU35" s="4"/>
      <c r="BV35" s="4"/>
      <c r="BW35" s="4"/>
      <c r="BX35" s="4"/>
      <c r="BY35" s="4"/>
      <c r="BZ35" s="4"/>
    </row>
    <row r="36" spans="1:78" ht="15">
      <c r="A36" s="159">
        <v>36</v>
      </c>
      <c r="B36" s="71"/>
      <c r="C36" s="68"/>
      <c r="D36" s="68"/>
      <c r="E36" s="68"/>
      <c r="F36" s="74">
        <f t="shared" si="10"/>
        <v>0</v>
      </c>
      <c r="G36" s="76"/>
      <c r="H36" s="76"/>
      <c r="I36" s="68"/>
      <c r="J36" s="76"/>
      <c r="K36" s="76"/>
      <c r="L36" s="76"/>
      <c r="M36" s="76"/>
      <c r="N36" s="76"/>
      <c r="O36" s="68"/>
      <c r="P36" s="76"/>
      <c r="Q36" s="76"/>
      <c r="R36" s="76"/>
      <c r="S36" s="76"/>
      <c r="T36" s="76"/>
      <c r="U36" s="76"/>
      <c r="V36" s="76"/>
      <c r="W36" s="76"/>
      <c r="X36" s="76"/>
      <c r="Y36" s="68"/>
      <c r="Z36" s="76"/>
      <c r="AA36" s="76"/>
      <c r="AB36" s="76"/>
      <c r="AC36" s="76"/>
      <c r="AD36" s="76"/>
      <c r="AE36" s="76"/>
      <c r="AF36" s="60">
        <f t="shared" si="11"/>
        <v>0</v>
      </c>
      <c r="AG36" s="59" t="e">
        <f t="shared" si="12"/>
        <v>#DIV/0!</v>
      </c>
      <c r="AH36" s="61" t="e">
        <f t="shared" si="18"/>
        <v>#DIV/0!</v>
      </c>
      <c r="AI36" s="69" t="e">
        <f t="shared" si="13"/>
        <v>#DIV/0!</v>
      </c>
      <c r="AJ36" s="65" t="e">
        <f t="shared" si="14"/>
        <v>#DIV/0!</v>
      </c>
      <c r="AK36" s="66">
        <f t="shared" si="19"/>
        <v>4.5</v>
      </c>
      <c r="AL36" s="66" t="e">
        <f t="shared" si="15"/>
        <v>#DIV/0!</v>
      </c>
      <c r="AM36" s="120" t="e">
        <f t="shared" si="16"/>
        <v>#DIV/0!</v>
      </c>
      <c r="AN36" s="129" t="e">
        <f t="shared" si="17"/>
        <v>#DIV/0!</v>
      </c>
      <c r="AO36" s="8"/>
      <c r="AP36" s="130"/>
      <c r="AQ36" s="67"/>
      <c r="AR36" s="67"/>
      <c r="AS36" s="67"/>
      <c r="AT36" s="67"/>
      <c r="AU36" s="67"/>
      <c r="AV36" s="47"/>
      <c r="AW36" s="47"/>
      <c r="AX36" s="17"/>
      <c r="AY36" s="17"/>
      <c r="AZ36" s="17"/>
      <c r="BA36" s="17"/>
      <c r="BB36" s="17"/>
      <c r="BC36" s="17"/>
      <c r="BD36" s="17"/>
      <c r="BE36" s="17"/>
      <c r="BF36" s="17"/>
      <c r="BG36" s="19"/>
      <c r="BH36" s="17"/>
      <c r="BI36" s="17"/>
      <c r="BJ36" s="17"/>
      <c r="BK36" s="17"/>
      <c r="BL36" s="17"/>
      <c r="BM36" s="17"/>
      <c r="BN36" s="17"/>
      <c r="BO36" s="17"/>
      <c r="BP36" s="17"/>
      <c r="BQ36" s="45"/>
      <c r="BR36" s="4"/>
      <c r="BS36" s="4"/>
      <c r="BT36" s="4"/>
      <c r="BU36" s="4"/>
      <c r="BV36" s="4"/>
      <c r="BW36" s="4"/>
      <c r="BX36" s="4"/>
      <c r="BY36" s="4"/>
      <c r="BZ36" s="4"/>
    </row>
    <row r="37" spans="1:78" ht="15">
      <c r="A37" s="159">
        <v>37</v>
      </c>
      <c r="B37" s="71"/>
      <c r="C37" s="68"/>
      <c r="D37" s="68"/>
      <c r="E37" s="68"/>
      <c r="F37" s="74">
        <f t="shared" si="10"/>
        <v>0</v>
      </c>
      <c r="G37" s="76"/>
      <c r="H37" s="76"/>
      <c r="I37" s="68"/>
      <c r="J37" s="76"/>
      <c r="K37" s="76"/>
      <c r="L37" s="76"/>
      <c r="M37" s="76"/>
      <c r="N37" s="76"/>
      <c r="O37" s="68"/>
      <c r="P37" s="76"/>
      <c r="Q37" s="76"/>
      <c r="R37" s="76"/>
      <c r="S37" s="76"/>
      <c r="T37" s="76"/>
      <c r="U37" s="76"/>
      <c r="V37" s="76"/>
      <c r="W37" s="76"/>
      <c r="X37" s="76"/>
      <c r="Y37" s="68"/>
      <c r="Z37" s="76"/>
      <c r="AA37" s="76"/>
      <c r="AB37" s="76"/>
      <c r="AC37" s="76"/>
      <c r="AD37" s="76"/>
      <c r="AE37" s="76"/>
      <c r="AF37" s="60">
        <f t="shared" si="11"/>
        <v>0</v>
      </c>
      <c r="AG37" s="59" t="e">
        <f t="shared" si="12"/>
        <v>#DIV/0!</v>
      </c>
      <c r="AH37" s="61" t="e">
        <f t="shared" si="18"/>
        <v>#DIV/0!</v>
      </c>
      <c r="AI37" s="69" t="e">
        <f t="shared" si="13"/>
        <v>#DIV/0!</v>
      </c>
      <c r="AJ37" s="65" t="e">
        <f t="shared" si="14"/>
        <v>#DIV/0!</v>
      </c>
      <c r="AK37" s="66">
        <f t="shared" si="19"/>
        <v>4.5</v>
      </c>
      <c r="AL37" s="66" t="e">
        <f t="shared" si="15"/>
        <v>#DIV/0!</v>
      </c>
      <c r="AM37" s="120" t="e">
        <f t="shared" si="16"/>
        <v>#DIV/0!</v>
      </c>
      <c r="AN37" s="129" t="e">
        <f t="shared" si="17"/>
        <v>#DIV/0!</v>
      </c>
      <c r="AO37" s="8"/>
      <c r="AP37" s="130"/>
      <c r="AQ37" s="67"/>
      <c r="AR37" s="67"/>
      <c r="AS37" s="67"/>
      <c r="AT37" s="67"/>
      <c r="AU37" s="67"/>
      <c r="AV37" s="47"/>
      <c r="AW37" s="47"/>
      <c r="AX37" s="17"/>
      <c r="AY37" s="17"/>
      <c r="AZ37" s="17"/>
      <c r="BA37" s="17"/>
      <c r="BB37" s="17"/>
      <c r="BC37" s="17"/>
      <c r="BD37" s="17"/>
      <c r="BE37" s="17"/>
      <c r="BF37" s="17"/>
      <c r="BG37" s="19"/>
      <c r="BH37" s="17"/>
      <c r="BI37" s="17"/>
      <c r="BJ37" s="17"/>
      <c r="BK37" s="17"/>
      <c r="BL37" s="17"/>
      <c r="BM37" s="17"/>
      <c r="BN37" s="17"/>
      <c r="BO37" s="17"/>
      <c r="BP37" s="17"/>
      <c r="BQ37" s="45"/>
      <c r="BR37" s="4"/>
      <c r="BS37" s="4"/>
      <c r="BT37" s="4"/>
      <c r="BU37" s="4"/>
      <c r="BV37" s="4"/>
      <c r="BW37" s="4"/>
      <c r="BX37" s="4"/>
      <c r="BY37" s="4"/>
      <c r="BZ37" s="4"/>
    </row>
    <row r="38" spans="1:78" ht="15">
      <c r="A38" s="159">
        <v>38</v>
      </c>
      <c r="B38" s="71"/>
      <c r="C38" s="68"/>
      <c r="D38" s="68"/>
      <c r="E38" s="68"/>
      <c r="F38" s="74">
        <f t="shared" si="10"/>
        <v>0</v>
      </c>
      <c r="G38" s="76"/>
      <c r="H38" s="76"/>
      <c r="I38" s="68"/>
      <c r="J38" s="76"/>
      <c r="K38" s="76"/>
      <c r="L38" s="76"/>
      <c r="M38" s="76"/>
      <c r="N38" s="76"/>
      <c r="O38" s="68"/>
      <c r="P38" s="76"/>
      <c r="Q38" s="76"/>
      <c r="R38" s="76"/>
      <c r="S38" s="76"/>
      <c r="T38" s="76"/>
      <c r="U38" s="76"/>
      <c r="V38" s="76"/>
      <c r="W38" s="76"/>
      <c r="X38" s="76"/>
      <c r="Y38" s="68"/>
      <c r="Z38" s="76"/>
      <c r="AA38" s="76"/>
      <c r="AB38" s="76"/>
      <c r="AC38" s="76"/>
      <c r="AD38" s="76"/>
      <c r="AE38" s="76"/>
      <c r="AF38" s="60">
        <f t="shared" si="11"/>
        <v>0</v>
      </c>
      <c r="AG38" s="59" t="e">
        <f t="shared" si="12"/>
        <v>#DIV/0!</v>
      </c>
      <c r="AH38" s="61" t="e">
        <f t="shared" si="18"/>
        <v>#DIV/0!</v>
      </c>
      <c r="AI38" s="69" t="e">
        <f t="shared" si="13"/>
        <v>#DIV/0!</v>
      </c>
      <c r="AJ38" s="65" t="e">
        <f t="shared" si="14"/>
        <v>#DIV/0!</v>
      </c>
      <c r="AK38" s="66">
        <f t="shared" si="19"/>
        <v>4.5</v>
      </c>
      <c r="AL38" s="66" t="e">
        <f t="shared" si="15"/>
        <v>#DIV/0!</v>
      </c>
      <c r="AM38" s="120" t="e">
        <f t="shared" si="16"/>
        <v>#DIV/0!</v>
      </c>
      <c r="AN38" s="129" t="e">
        <f t="shared" si="17"/>
        <v>#DIV/0!</v>
      </c>
      <c r="AO38" s="8"/>
      <c r="AP38" s="130"/>
      <c r="AQ38" s="67"/>
      <c r="AR38" s="67"/>
      <c r="AS38" s="67"/>
      <c r="AT38" s="67"/>
      <c r="AU38" s="67"/>
      <c r="AV38" s="47"/>
      <c r="AW38" s="47"/>
      <c r="AX38" s="17"/>
      <c r="AY38" s="17"/>
      <c r="AZ38" s="17"/>
      <c r="BA38" s="17"/>
      <c r="BB38" s="17"/>
      <c r="BC38" s="17"/>
      <c r="BD38" s="17"/>
      <c r="BE38" s="17"/>
      <c r="BF38" s="17"/>
      <c r="BG38" s="19"/>
      <c r="BH38" s="17"/>
      <c r="BI38" s="17"/>
      <c r="BJ38" s="17"/>
      <c r="BK38" s="17"/>
      <c r="BL38" s="17"/>
      <c r="BM38" s="17"/>
      <c r="BN38" s="17"/>
      <c r="BO38" s="17"/>
      <c r="BP38" s="17"/>
      <c r="BQ38" s="45"/>
      <c r="BR38" s="4"/>
      <c r="BS38" s="4"/>
      <c r="BT38" s="4"/>
      <c r="BU38" s="4"/>
      <c r="BV38" s="4"/>
      <c r="BW38" s="4"/>
      <c r="BX38" s="4"/>
      <c r="BY38" s="4"/>
      <c r="BZ38" s="4"/>
    </row>
    <row r="39" spans="1:78" ht="15">
      <c r="A39" s="159">
        <v>39</v>
      </c>
      <c r="B39" s="71"/>
      <c r="C39" s="68"/>
      <c r="D39" s="68"/>
      <c r="E39" s="68"/>
      <c r="F39" s="74">
        <f t="shared" si="10"/>
        <v>0</v>
      </c>
      <c r="G39" s="76"/>
      <c r="H39" s="76"/>
      <c r="I39" s="68"/>
      <c r="J39" s="76"/>
      <c r="K39" s="76"/>
      <c r="L39" s="76"/>
      <c r="M39" s="76"/>
      <c r="N39" s="76"/>
      <c r="O39" s="68"/>
      <c r="P39" s="76"/>
      <c r="Q39" s="76"/>
      <c r="R39" s="76"/>
      <c r="S39" s="76"/>
      <c r="T39" s="76"/>
      <c r="U39" s="76"/>
      <c r="V39" s="76"/>
      <c r="W39" s="76"/>
      <c r="X39" s="76"/>
      <c r="Y39" s="68"/>
      <c r="Z39" s="76"/>
      <c r="AA39" s="76"/>
      <c r="AB39" s="76"/>
      <c r="AC39" s="76"/>
      <c r="AD39" s="76"/>
      <c r="AE39" s="76"/>
      <c r="AF39" s="60">
        <f t="shared" si="11"/>
        <v>0</v>
      </c>
      <c r="AG39" s="59" t="e">
        <f t="shared" si="12"/>
        <v>#DIV/0!</v>
      </c>
      <c r="AH39" s="61" t="e">
        <f t="shared" si="18"/>
        <v>#DIV/0!</v>
      </c>
      <c r="AI39" s="69" t="e">
        <f t="shared" si="13"/>
        <v>#DIV/0!</v>
      </c>
      <c r="AJ39" s="65" t="e">
        <f t="shared" si="14"/>
        <v>#DIV/0!</v>
      </c>
      <c r="AK39" s="66">
        <f t="shared" si="19"/>
        <v>4.5</v>
      </c>
      <c r="AL39" s="66" t="e">
        <f t="shared" si="15"/>
        <v>#DIV/0!</v>
      </c>
      <c r="AM39" s="120" t="e">
        <f t="shared" si="16"/>
        <v>#DIV/0!</v>
      </c>
      <c r="AN39" s="129" t="e">
        <f t="shared" si="17"/>
        <v>#DIV/0!</v>
      </c>
      <c r="AO39" s="8"/>
      <c r="AP39" s="130"/>
      <c r="AQ39" s="67"/>
      <c r="AR39" s="67"/>
      <c r="AS39" s="67"/>
      <c r="AT39" s="67"/>
      <c r="AU39" s="67"/>
      <c r="AV39" s="47"/>
      <c r="AW39" s="47"/>
      <c r="AX39" s="17"/>
      <c r="AY39" s="17"/>
      <c r="AZ39" s="17"/>
      <c r="BA39" s="17"/>
      <c r="BB39" s="17"/>
      <c r="BC39" s="17"/>
      <c r="BD39" s="17"/>
      <c r="BE39" s="17"/>
      <c r="BF39" s="17"/>
      <c r="BG39" s="19"/>
      <c r="BH39" s="17"/>
      <c r="BI39" s="17"/>
      <c r="BJ39" s="17"/>
      <c r="BK39" s="17"/>
      <c r="BL39" s="17"/>
      <c r="BM39" s="17"/>
      <c r="BN39" s="17"/>
      <c r="BO39" s="17"/>
      <c r="BP39" s="17"/>
      <c r="BQ39" s="45"/>
      <c r="BR39" s="4"/>
      <c r="BS39" s="4"/>
      <c r="BT39" s="4"/>
      <c r="BU39" s="4"/>
      <c r="BV39" s="4"/>
      <c r="BW39" s="4"/>
      <c r="BX39" s="4"/>
      <c r="BY39" s="4"/>
      <c r="BZ39" s="4"/>
    </row>
    <row r="40" spans="1:78" ht="15">
      <c r="A40" s="159">
        <v>40</v>
      </c>
      <c r="B40" s="71"/>
      <c r="C40" s="68"/>
      <c r="D40" s="68"/>
      <c r="E40" s="68"/>
      <c r="F40" s="74">
        <f t="shared" si="10"/>
        <v>0</v>
      </c>
      <c r="G40" s="76"/>
      <c r="H40" s="76"/>
      <c r="I40" s="68"/>
      <c r="J40" s="76"/>
      <c r="K40" s="76"/>
      <c r="L40" s="76"/>
      <c r="M40" s="76"/>
      <c r="N40" s="76"/>
      <c r="O40" s="68"/>
      <c r="P40" s="76"/>
      <c r="Q40" s="76"/>
      <c r="R40" s="76"/>
      <c r="S40" s="76"/>
      <c r="T40" s="76"/>
      <c r="U40" s="76"/>
      <c r="V40" s="76"/>
      <c r="W40" s="76"/>
      <c r="X40" s="76"/>
      <c r="Y40" s="68"/>
      <c r="Z40" s="76"/>
      <c r="AA40" s="76"/>
      <c r="AB40" s="76"/>
      <c r="AC40" s="76"/>
      <c r="AD40" s="76"/>
      <c r="AE40" s="76"/>
      <c r="AF40" s="60">
        <f t="shared" si="11"/>
        <v>0</v>
      </c>
      <c r="AG40" s="59" t="e">
        <f t="shared" si="12"/>
        <v>#DIV/0!</v>
      </c>
      <c r="AH40" s="61" t="e">
        <f t="shared" si="18"/>
        <v>#DIV/0!</v>
      </c>
      <c r="AI40" s="69" t="e">
        <f t="shared" si="13"/>
        <v>#DIV/0!</v>
      </c>
      <c r="AJ40" s="65" t="e">
        <f t="shared" si="14"/>
        <v>#DIV/0!</v>
      </c>
      <c r="AK40" s="66">
        <f t="shared" si="19"/>
        <v>4.5</v>
      </c>
      <c r="AL40" s="66" t="e">
        <f t="shared" si="15"/>
        <v>#DIV/0!</v>
      </c>
      <c r="AM40" s="120" t="e">
        <f t="shared" si="16"/>
        <v>#DIV/0!</v>
      </c>
      <c r="AN40" s="129" t="e">
        <f t="shared" si="17"/>
        <v>#DIV/0!</v>
      </c>
      <c r="AO40" s="8"/>
      <c r="AP40" s="130"/>
      <c r="AQ40" s="67"/>
      <c r="AR40" s="67"/>
      <c r="AS40" s="67"/>
      <c r="AT40" s="67"/>
      <c r="AU40" s="67"/>
      <c r="AV40" s="47"/>
      <c r="AW40" s="47"/>
      <c r="AX40" s="17"/>
      <c r="AY40" s="17"/>
      <c r="AZ40" s="17"/>
      <c r="BA40" s="17"/>
      <c r="BB40" s="17"/>
      <c r="BC40" s="17"/>
      <c r="BD40" s="17"/>
      <c r="BE40" s="17"/>
      <c r="BF40" s="17"/>
      <c r="BG40" s="19"/>
      <c r="BH40" s="17"/>
      <c r="BI40" s="17"/>
      <c r="BJ40" s="17"/>
      <c r="BK40" s="17"/>
      <c r="BL40" s="17"/>
      <c r="BM40" s="17"/>
      <c r="BN40" s="17"/>
      <c r="BO40" s="17"/>
      <c r="BP40" s="17"/>
      <c r="BQ40" s="45"/>
      <c r="BR40" s="4"/>
      <c r="BS40" s="4"/>
      <c r="BT40" s="4"/>
      <c r="BU40" s="4"/>
      <c r="BV40" s="4"/>
      <c r="BW40" s="4"/>
      <c r="BX40" s="4"/>
      <c r="BY40" s="4"/>
      <c r="BZ40" s="4"/>
    </row>
    <row r="41" spans="1:78" ht="15">
      <c r="A41" s="159">
        <v>41</v>
      </c>
      <c r="B41" s="71"/>
      <c r="C41" s="68"/>
      <c r="D41" s="68"/>
      <c r="E41" s="68"/>
      <c r="F41" s="74">
        <f t="shared" si="10"/>
        <v>0</v>
      </c>
      <c r="G41" s="76"/>
      <c r="H41" s="76"/>
      <c r="I41" s="68"/>
      <c r="J41" s="76"/>
      <c r="K41" s="76"/>
      <c r="L41" s="76"/>
      <c r="M41" s="76"/>
      <c r="N41" s="76"/>
      <c r="O41" s="68"/>
      <c r="P41" s="76"/>
      <c r="Q41" s="76"/>
      <c r="R41" s="76"/>
      <c r="S41" s="76"/>
      <c r="T41" s="76"/>
      <c r="U41" s="76"/>
      <c r="V41" s="76"/>
      <c r="W41" s="76"/>
      <c r="X41" s="76"/>
      <c r="Y41" s="68"/>
      <c r="Z41" s="76"/>
      <c r="AA41" s="76"/>
      <c r="AB41" s="76"/>
      <c r="AC41" s="76"/>
      <c r="AD41" s="76"/>
      <c r="AE41" s="76"/>
      <c r="AF41" s="60">
        <f t="shared" si="11"/>
        <v>0</v>
      </c>
      <c r="AG41" s="59" t="e">
        <f t="shared" si="12"/>
        <v>#DIV/0!</v>
      </c>
      <c r="AH41" s="61" t="e">
        <f t="shared" si="18"/>
        <v>#DIV/0!</v>
      </c>
      <c r="AI41" s="69" t="e">
        <f t="shared" si="13"/>
        <v>#DIV/0!</v>
      </c>
      <c r="AJ41" s="65" t="e">
        <f t="shared" si="14"/>
        <v>#DIV/0!</v>
      </c>
      <c r="AK41" s="66">
        <f t="shared" si="19"/>
        <v>4.5</v>
      </c>
      <c r="AL41" s="66" t="e">
        <f t="shared" si="15"/>
        <v>#DIV/0!</v>
      </c>
      <c r="AM41" s="120" t="e">
        <f t="shared" si="16"/>
        <v>#DIV/0!</v>
      </c>
      <c r="AN41" s="129" t="e">
        <f t="shared" si="17"/>
        <v>#DIV/0!</v>
      </c>
      <c r="AO41" s="8"/>
      <c r="AP41" s="130"/>
      <c r="AQ41" s="67"/>
      <c r="AR41" s="67"/>
      <c r="AS41" s="67"/>
      <c r="AT41" s="67"/>
      <c r="AU41" s="67"/>
      <c r="AV41" s="47"/>
      <c r="AW41" s="47"/>
      <c r="AX41" s="17"/>
      <c r="AY41" s="17"/>
      <c r="AZ41" s="17"/>
      <c r="BA41" s="17"/>
      <c r="BB41" s="17"/>
      <c r="BC41" s="17"/>
      <c r="BD41" s="17"/>
      <c r="BE41" s="17"/>
      <c r="BF41" s="17"/>
      <c r="BG41" s="19"/>
      <c r="BH41" s="17"/>
      <c r="BI41" s="17"/>
      <c r="BJ41" s="17"/>
      <c r="BK41" s="17"/>
      <c r="BL41" s="17"/>
      <c r="BM41" s="17"/>
      <c r="BN41" s="17"/>
      <c r="BO41" s="17"/>
      <c r="BP41" s="17"/>
      <c r="BQ41" s="45"/>
      <c r="BR41" s="4"/>
      <c r="BS41" s="4"/>
      <c r="BT41" s="4"/>
      <c r="BU41" s="4"/>
      <c r="BV41" s="4"/>
      <c r="BW41" s="4"/>
      <c r="BX41" s="4"/>
      <c r="BY41" s="4"/>
      <c r="BZ41" s="4"/>
    </row>
    <row r="42" spans="1:78" ht="15">
      <c r="A42" s="159">
        <v>42</v>
      </c>
      <c r="B42" s="71"/>
      <c r="C42" s="68"/>
      <c r="D42" s="68"/>
      <c r="E42" s="68"/>
      <c r="F42" s="74">
        <f t="shared" si="10"/>
        <v>0</v>
      </c>
      <c r="G42" s="76"/>
      <c r="H42" s="76"/>
      <c r="I42" s="68"/>
      <c r="J42" s="76"/>
      <c r="K42" s="76"/>
      <c r="L42" s="76"/>
      <c r="M42" s="76"/>
      <c r="N42" s="76"/>
      <c r="O42" s="68"/>
      <c r="P42" s="76"/>
      <c r="Q42" s="76"/>
      <c r="R42" s="76"/>
      <c r="S42" s="76"/>
      <c r="T42" s="76"/>
      <c r="U42" s="76"/>
      <c r="V42" s="76"/>
      <c r="W42" s="76"/>
      <c r="X42" s="76"/>
      <c r="Y42" s="68"/>
      <c r="Z42" s="76"/>
      <c r="AA42" s="76"/>
      <c r="AB42" s="76"/>
      <c r="AC42" s="76"/>
      <c r="AD42" s="76"/>
      <c r="AE42" s="76"/>
      <c r="AF42" s="60">
        <f t="shared" si="11"/>
        <v>0</v>
      </c>
      <c r="AG42" s="59" t="e">
        <f t="shared" si="12"/>
        <v>#DIV/0!</v>
      </c>
      <c r="AH42" s="61" t="e">
        <f t="shared" si="18"/>
        <v>#DIV/0!</v>
      </c>
      <c r="AI42" s="69" t="e">
        <f t="shared" si="13"/>
        <v>#DIV/0!</v>
      </c>
      <c r="AJ42" s="65" t="e">
        <f t="shared" si="14"/>
        <v>#DIV/0!</v>
      </c>
      <c r="AK42" s="66">
        <f t="shared" si="19"/>
        <v>4.5</v>
      </c>
      <c r="AL42" s="66" t="e">
        <f t="shared" si="15"/>
        <v>#DIV/0!</v>
      </c>
      <c r="AM42" s="120" t="e">
        <f t="shared" si="16"/>
        <v>#DIV/0!</v>
      </c>
      <c r="AN42" s="129" t="e">
        <f t="shared" si="17"/>
        <v>#DIV/0!</v>
      </c>
      <c r="AO42" s="8"/>
      <c r="AP42" s="130"/>
      <c r="AQ42" s="67"/>
      <c r="AR42" s="67"/>
      <c r="AS42" s="67"/>
      <c r="AT42" s="67"/>
      <c r="AU42" s="67"/>
      <c r="AV42" s="47"/>
      <c r="AW42" s="47"/>
      <c r="AX42" s="17"/>
      <c r="AY42" s="17"/>
      <c r="AZ42" s="17"/>
      <c r="BA42" s="17"/>
      <c r="BB42" s="17"/>
      <c r="BC42" s="17"/>
      <c r="BD42" s="17"/>
      <c r="BE42" s="17"/>
      <c r="BF42" s="17"/>
      <c r="BG42" s="19"/>
      <c r="BH42" s="17"/>
      <c r="BI42" s="17"/>
      <c r="BJ42" s="17"/>
      <c r="BK42" s="17"/>
      <c r="BL42" s="17"/>
      <c r="BM42" s="17"/>
      <c r="BN42" s="17"/>
      <c r="BO42" s="17"/>
      <c r="BP42" s="17"/>
      <c r="BQ42" s="45"/>
      <c r="BR42" s="4"/>
      <c r="BS42" s="4"/>
      <c r="BT42" s="4"/>
      <c r="BU42" s="4"/>
      <c r="BV42" s="4"/>
      <c r="BW42" s="4"/>
      <c r="BX42" s="4"/>
      <c r="BY42" s="4"/>
      <c r="BZ42" s="4"/>
    </row>
    <row r="43" spans="1:78" ht="15">
      <c r="A43" s="159">
        <v>43</v>
      </c>
      <c r="B43" s="71"/>
      <c r="C43" s="68"/>
      <c r="D43" s="68"/>
      <c r="E43" s="68"/>
      <c r="F43" s="74">
        <f t="shared" si="10"/>
        <v>0</v>
      </c>
      <c r="G43" s="76"/>
      <c r="H43" s="76"/>
      <c r="I43" s="68"/>
      <c r="J43" s="76"/>
      <c r="K43" s="76"/>
      <c r="L43" s="76"/>
      <c r="M43" s="76"/>
      <c r="N43" s="76"/>
      <c r="O43" s="68"/>
      <c r="P43" s="76"/>
      <c r="Q43" s="76"/>
      <c r="R43" s="76"/>
      <c r="S43" s="76"/>
      <c r="T43" s="76"/>
      <c r="U43" s="76"/>
      <c r="V43" s="76"/>
      <c r="W43" s="76"/>
      <c r="X43" s="76"/>
      <c r="Y43" s="68"/>
      <c r="Z43" s="76"/>
      <c r="AA43" s="76"/>
      <c r="AB43" s="76"/>
      <c r="AC43" s="76"/>
      <c r="AD43" s="76"/>
      <c r="AE43" s="76"/>
      <c r="AF43" s="60">
        <f t="shared" si="11"/>
        <v>0</v>
      </c>
      <c r="AG43" s="59" t="e">
        <f t="shared" si="12"/>
        <v>#DIV/0!</v>
      </c>
      <c r="AH43" s="61" t="e">
        <f t="shared" si="18"/>
        <v>#DIV/0!</v>
      </c>
      <c r="AI43" s="69" t="e">
        <f t="shared" si="13"/>
        <v>#DIV/0!</v>
      </c>
      <c r="AJ43" s="65" t="e">
        <f t="shared" si="14"/>
        <v>#DIV/0!</v>
      </c>
      <c r="AK43" s="66">
        <f t="shared" si="19"/>
        <v>4.5</v>
      </c>
      <c r="AL43" s="66" t="e">
        <f t="shared" si="15"/>
        <v>#DIV/0!</v>
      </c>
      <c r="AM43" s="120" t="e">
        <f t="shared" si="16"/>
        <v>#DIV/0!</v>
      </c>
      <c r="AN43" s="129" t="e">
        <f t="shared" si="17"/>
        <v>#DIV/0!</v>
      </c>
      <c r="AO43" s="8"/>
      <c r="AP43" s="130"/>
      <c r="AQ43" s="67"/>
      <c r="AR43" s="67"/>
      <c r="AS43" s="67"/>
      <c r="AT43" s="67"/>
      <c r="AU43" s="67"/>
      <c r="AV43" s="47"/>
      <c r="AW43" s="47"/>
      <c r="AX43" s="17"/>
      <c r="AY43" s="17"/>
      <c r="AZ43" s="17"/>
      <c r="BA43" s="17"/>
      <c r="BB43" s="17"/>
      <c r="BC43" s="17"/>
      <c r="BD43" s="17"/>
      <c r="BE43" s="17"/>
      <c r="BF43" s="17"/>
      <c r="BG43" s="19"/>
      <c r="BH43" s="17"/>
      <c r="BI43" s="17"/>
      <c r="BJ43" s="17"/>
      <c r="BK43" s="17"/>
      <c r="BL43" s="17"/>
      <c r="BM43" s="17"/>
      <c r="BN43" s="17"/>
      <c r="BO43" s="17"/>
      <c r="BP43" s="17"/>
      <c r="BQ43" s="45"/>
      <c r="BR43" s="4"/>
      <c r="BS43" s="4"/>
      <c r="BT43" s="4"/>
      <c r="BU43" s="4"/>
      <c r="BV43" s="4"/>
      <c r="BW43" s="4"/>
      <c r="BX43" s="4"/>
      <c r="BY43" s="4"/>
      <c r="BZ43" s="4"/>
    </row>
    <row r="44" spans="1:78" ht="15">
      <c r="A44" s="159">
        <v>44</v>
      </c>
      <c r="B44" s="71"/>
      <c r="C44" s="68"/>
      <c r="D44" s="68"/>
      <c r="E44" s="68"/>
      <c r="F44" s="74">
        <f t="shared" si="10"/>
        <v>0</v>
      </c>
      <c r="G44" s="76"/>
      <c r="H44" s="76"/>
      <c r="I44" s="68"/>
      <c r="J44" s="76"/>
      <c r="K44" s="76"/>
      <c r="L44" s="76"/>
      <c r="M44" s="76"/>
      <c r="N44" s="76"/>
      <c r="O44" s="68"/>
      <c r="P44" s="76"/>
      <c r="Q44" s="76"/>
      <c r="R44" s="76"/>
      <c r="S44" s="76"/>
      <c r="T44" s="76"/>
      <c r="U44" s="76"/>
      <c r="V44" s="76"/>
      <c r="W44" s="76"/>
      <c r="X44" s="76"/>
      <c r="Y44" s="68"/>
      <c r="Z44" s="76"/>
      <c r="AA44" s="76"/>
      <c r="AB44" s="76"/>
      <c r="AC44" s="76"/>
      <c r="AD44" s="76"/>
      <c r="AE44" s="76"/>
      <c r="AF44" s="60">
        <f t="shared" si="11"/>
        <v>0</v>
      </c>
      <c r="AG44" s="59" t="e">
        <f t="shared" si="12"/>
        <v>#DIV/0!</v>
      </c>
      <c r="AH44" s="61" t="e">
        <f t="shared" si="18"/>
        <v>#DIV/0!</v>
      </c>
      <c r="AI44" s="69" t="e">
        <f t="shared" si="13"/>
        <v>#DIV/0!</v>
      </c>
      <c r="AJ44" s="65" t="e">
        <f t="shared" si="14"/>
        <v>#DIV/0!</v>
      </c>
      <c r="AK44" s="66">
        <f t="shared" si="19"/>
        <v>4.5</v>
      </c>
      <c r="AL44" s="66" t="e">
        <f t="shared" si="15"/>
        <v>#DIV/0!</v>
      </c>
      <c r="AM44" s="120" t="e">
        <f t="shared" si="16"/>
        <v>#DIV/0!</v>
      </c>
      <c r="AN44" s="129" t="e">
        <f t="shared" si="17"/>
        <v>#DIV/0!</v>
      </c>
      <c r="AO44" s="8"/>
      <c r="AP44" s="130"/>
      <c r="AQ44" s="67"/>
      <c r="AR44" s="67"/>
      <c r="AS44" s="67"/>
      <c r="AT44" s="67"/>
      <c r="AU44" s="67"/>
      <c r="AV44" s="47"/>
      <c r="AW44" s="47"/>
      <c r="AX44" s="17"/>
      <c r="AY44" s="17"/>
      <c r="AZ44" s="17"/>
      <c r="BA44" s="17"/>
      <c r="BB44" s="17"/>
      <c r="BC44" s="17"/>
      <c r="BD44" s="17"/>
      <c r="BE44" s="17"/>
      <c r="BF44" s="17"/>
      <c r="BG44" s="19"/>
      <c r="BH44" s="17"/>
      <c r="BI44" s="17"/>
      <c r="BJ44" s="17"/>
      <c r="BK44" s="17"/>
      <c r="BL44" s="17"/>
      <c r="BM44" s="17"/>
      <c r="BN44" s="17"/>
      <c r="BO44" s="17"/>
      <c r="BP44" s="17"/>
      <c r="BQ44" s="45"/>
      <c r="BR44" s="4"/>
      <c r="BS44" s="4"/>
      <c r="BT44" s="4"/>
      <c r="BU44" s="4"/>
      <c r="BV44" s="4"/>
      <c r="BW44" s="4"/>
      <c r="BX44" s="4"/>
      <c r="BY44" s="4"/>
      <c r="BZ44" s="4"/>
    </row>
    <row r="45" spans="1:78" ht="15">
      <c r="A45" s="159">
        <v>45</v>
      </c>
      <c r="B45" s="71"/>
      <c r="C45" s="68"/>
      <c r="D45" s="68"/>
      <c r="E45" s="68"/>
      <c r="F45" s="74">
        <f t="shared" si="10"/>
        <v>0</v>
      </c>
      <c r="G45" s="76"/>
      <c r="H45" s="76"/>
      <c r="I45" s="68"/>
      <c r="J45" s="76"/>
      <c r="K45" s="76"/>
      <c r="L45" s="76"/>
      <c r="M45" s="76"/>
      <c r="N45" s="76"/>
      <c r="O45" s="68"/>
      <c r="P45" s="76"/>
      <c r="Q45" s="76"/>
      <c r="R45" s="76"/>
      <c r="S45" s="76"/>
      <c r="T45" s="76"/>
      <c r="U45" s="76"/>
      <c r="V45" s="76"/>
      <c r="W45" s="76"/>
      <c r="X45" s="76"/>
      <c r="Y45" s="68"/>
      <c r="Z45" s="76"/>
      <c r="AA45" s="76"/>
      <c r="AB45" s="76"/>
      <c r="AC45" s="76"/>
      <c r="AD45" s="76"/>
      <c r="AE45" s="76"/>
      <c r="AF45" s="60">
        <f t="shared" si="11"/>
        <v>0</v>
      </c>
      <c r="AG45" s="59" t="e">
        <f t="shared" si="12"/>
        <v>#DIV/0!</v>
      </c>
      <c r="AH45" s="61" t="e">
        <f t="shared" si="18"/>
        <v>#DIV/0!</v>
      </c>
      <c r="AI45" s="69" t="e">
        <f t="shared" si="13"/>
        <v>#DIV/0!</v>
      </c>
      <c r="AJ45" s="65" t="e">
        <f t="shared" si="14"/>
        <v>#DIV/0!</v>
      </c>
      <c r="AK45" s="66">
        <f t="shared" si="19"/>
        <v>4.5</v>
      </c>
      <c r="AL45" s="66" t="e">
        <f t="shared" si="15"/>
        <v>#DIV/0!</v>
      </c>
      <c r="AM45" s="120" t="e">
        <f t="shared" si="16"/>
        <v>#DIV/0!</v>
      </c>
      <c r="AN45" s="129" t="e">
        <f t="shared" si="17"/>
        <v>#DIV/0!</v>
      </c>
      <c r="AO45" s="8"/>
      <c r="AP45" s="130"/>
      <c r="AQ45" s="67"/>
      <c r="AR45" s="67"/>
      <c r="AS45" s="67"/>
      <c r="AT45" s="67"/>
      <c r="AU45" s="67"/>
      <c r="AV45" s="47"/>
      <c r="AW45" s="47"/>
      <c r="AX45" s="17"/>
      <c r="AY45" s="17"/>
      <c r="AZ45" s="17"/>
      <c r="BA45" s="17"/>
      <c r="BB45" s="17"/>
      <c r="BC45" s="17"/>
      <c r="BD45" s="17"/>
      <c r="BE45" s="17"/>
      <c r="BF45" s="17"/>
      <c r="BG45" s="19"/>
      <c r="BH45" s="17"/>
      <c r="BI45" s="17"/>
      <c r="BJ45" s="17"/>
      <c r="BK45" s="17"/>
      <c r="BL45" s="17"/>
      <c r="BM45" s="17"/>
      <c r="BN45" s="17"/>
      <c r="BO45" s="17"/>
      <c r="BP45" s="17"/>
      <c r="BQ45" s="45"/>
      <c r="BR45" s="4"/>
      <c r="BS45" s="4"/>
      <c r="BT45" s="4"/>
      <c r="BU45" s="4"/>
      <c r="BV45" s="4"/>
      <c r="BW45" s="4"/>
      <c r="BX45" s="4"/>
      <c r="BY45" s="4"/>
      <c r="BZ45" s="4"/>
    </row>
    <row r="46" spans="1:78" ht="15">
      <c r="A46" s="159">
        <v>46</v>
      </c>
      <c r="B46" s="71"/>
      <c r="C46" s="68"/>
      <c r="D46" s="68"/>
      <c r="E46" s="68"/>
      <c r="F46" s="74">
        <f t="shared" si="10"/>
        <v>0</v>
      </c>
      <c r="G46" s="76"/>
      <c r="H46" s="76"/>
      <c r="I46" s="68"/>
      <c r="J46" s="76"/>
      <c r="K46" s="76"/>
      <c r="L46" s="76"/>
      <c r="M46" s="76"/>
      <c r="N46" s="76"/>
      <c r="O46" s="68"/>
      <c r="P46" s="76"/>
      <c r="Q46" s="76"/>
      <c r="R46" s="76"/>
      <c r="S46" s="76"/>
      <c r="T46" s="76"/>
      <c r="U46" s="76"/>
      <c r="V46" s="76"/>
      <c r="W46" s="76"/>
      <c r="X46" s="76"/>
      <c r="Y46" s="68"/>
      <c r="Z46" s="76"/>
      <c r="AA46" s="76"/>
      <c r="AB46" s="76"/>
      <c r="AC46" s="76"/>
      <c r="AD46" s="76"/>
      <c r="AE46" s="76"/>
      <c r="AF46" s="60">
        <f t="shared" si="11"/>
        <v>0</v>
      </c>
      <c r="AG46" s="59" t="e">
        <f t="shared" si="12"/>
        <v>#DIV/0!</v>
      </c>
      <c r="AH46" s="61" t="e">
        <f t="shared" si="18"/>
        <v>#DIV/0!</v>
      </c>
      <c r="AI46" s="69" t="e">
        <f t="shared" si="13"/>
        <v>#DIV/0!</v>
      </c>
      <c r="AJ46" s="65" t="e">
        <f t="shared" si="14"/>
        <v>#DIV/0!</v>
      </c>
      <c r="AK46" s="66">
        <f t="shared" si="19"/>
        <v>4.5</v>
      </c>
      <c r="AL46" s="66" t="e">
        <f t="shared" si="15"/>
        <v>#DIV/0!</v>
      </c>
      <c r="AM46" s="120" t="e">
        <f t="shared" si="16"/>
        <v>#DIV/0!</v>
      </c>
      <c r="AN46" s="129" t="e">
        <f t="shared" si="17"/>
        <v>#DIV/0!</v>
      </c>
      <c r="AO46" s="8"/>
      <c r="AP46" s="130"/>
      <c r="AQ46" s="67"/>
      <c r="AR46" s="67"/>
      <c r="AS46" s="67"/>
      <c r="AT46" s="67"/>
      <c r="AU46" s="67"/>
      <c r="AV46" s="47"/>
      <c r="AW46" s="47"/>
      <c r="AX46" s="17"/>
      <c r="AY46" s="17"/>
      <c r="AZ46" s="17"/>
      <c r="BA46" s="17"/>
      <c r="BB46" s="17"/>
      <c r="BC46" s="17"/>
      <c r="BD46" s="17"/>
      <c r="BE46" s="17"/>
      <c r="BF46" s="17"/>
      <c r="BG46" s="19"/>
      <c r="BH46" s="17"/>
      <c r="BI46" s="17"/>
      <c r="BJ46" s="17"/>
      <c r="BK46" s="17"/>
      <c r="BL46" s="17"/>
      <c r="BM46" s="17"/>
      <c r="BN46" s="17"/>
      <c r="BO46" s="17"/>
      <c r="BP46" s="17"/>
      <c r="BQ46" s="45"/>
      <c r="BR46" s="4"/>
      <c r="BS46" s="4"/>
      <c r="BT46" s="4"/>
      <c r="BU46" s="4"/>
      <c r="BV46" s="4"/>
      <c r="BW46" s="4"/>
      <c r="BX46" s="4"/>
      <c r="BY46" s="4"/>
      <c r="BZ46" s="4"/>
    </row>
    <row r="47" spans="1:78" ht="15">
      <c r="A47" s="159">
        <v>47</v>
      </c>
      <c r="B47" s="52"/>
      <c r="C47" s="68"/>
      <c r="D47" s="68"/>
      <c r="E47" s="76"/>
      <c r="F47" s="74">
        <f t="shared" si="10"/>
        <v>0</v>
      </c>
      <c r="G47" s="76"/>
      <c r="H47" s="76"/>
      <c r="I47" s="68"/>
      <c r="J47" s="76"/>
      <c r="K47" s="76"/>
      <c r="L47" s="76"/>
      <c r="M47" s="76"/>
      <c r="N47" s="76"/>
      <c r="O47" s="68"/>
      <c r="P47" s="76"/>
      <c r="Q47" s="76"/>
      <c r="R47" s="76"/>
      <c r="S47" s="76"/>
      <c r="T47" s="76"/>
      <c r="U47" s="76"/>
      <c r="V47" s="76"/>
      <c r="W47" s="76"/>
      <c r="X47" s="76"/>
      <c r="Y47" s="68"/>
      <c r="Z47" s="76"/>
      <c r="AA47" s="76"/>
      <c r="AB47" s="76"/>
      <c r="AC47" s="76"/>
      <c r="AD47" s="76"/>
      <c r="AE47" s="76"/>
      <c r="AF47" s="60">
        <f t="shared" si="11"/>
        <v>0</v>
      </c>
      <c r="AG47" s="59" t="e">
        <f t="shared" si="12"/>
        <v>#DIV/0!</v>
      </c>
      <c r="AH47" s="61" t="e">
        <f t="shared" si="18"/>
        <v>#DIV/0!</v>
      </c>
      <c r="AI47" s="69" t="e">
        <f t="shared" si="13"/>
        <v>#DIV/0!</v>
      </c>
      <c r="AJ47" s="65" t="e">
        <f t="shared" si="14"/>
        <v>#DIV/0!</v>
      </c>
      <c r="AK47" s="66">
        <f t="shared" si="19"/>
        <v>4.5</v>
      </c>
      <c r="AL47" s="66" t="e">
        <f t="shared" si="15"/>
        <v>#DIV/0!</v>
      </c>
      <c r="AM47" s="120" t="e">
        <f t="shared" si="16"/>
        <v>#DIV/0!</v>
      </c>
      <c r="AN47" s="129" t="e">
        <f t="shared" si="17"/>
        <v>#DIV/0!</v>
      </c>
      <c r="AO47" s="8"/>
      <c r="AP47" s="130"/>
      <c r="AQ47" s="67"/>
      <c r="AR47" s="67"/>
      <c r="AS47" s="67"/>
      <c r="AT47" s="67"/>
      <c r="AU47" s="67"/>
      <c r="AV47" s="47"/>
      <c r="AW47" s="47"/>
      <c r="AX47" s="36"/>
      <c r="AY47" s="36"/>
      <c r="AZ47" s="36"/>
      <c r="BA47" s="36"/>
      <c r="BB47" s="36"/>
      <c r="BC47" s="36"/>
      <c r="BD47" s="36"/>
      <c r="BE47" s="36"/>
      <c r="BF47" s="19"/>
      <c r="BG47" s="19"/>
      <c r="BH47" s="17"/>
      <c r="BI47" s="17"/>
      <c r="BJ47" s="17"/>
      <c r="BK47" s="17"/>
      <c r="BL47" s="17"/>
      <c r="BM47" s="17"/>
      <c r="BN47" s="17"/>
      <c r="BO47" s="17"/>
      <c r="BP47" s="17"/>
      <c r="BQ47" s="45"/>
      <c r="BR47" s="4"/>
      <c r="BS47" s="4"/>
      <c r="BT47" s="4"/>
      <c r="BU47" s="4"/>
      <c r="BV47" s="4"/>
      <c r="BW47" s="4"/>
      <c r="BX47" s="4"/>
      <c r="BY47" s="4"/>
      <c r="BZ47" s="4"/>
    </row>
    <row r="48" spans="1:78" ht="15">
      <c r="A48" s="159">
        <v>48</v>
      </c>
      <c r="B48" s="52"/>
      <c r="C48" s="68"/>
      <c r="D48" s="68"/>
      <c r="E48" s="76"/>
      <c r="F48" s="74">
        <f t="shared" si="10"/>
        <v>0</v>
      </c>
      <c r="G48" s="76"/>
      <c r="H48" s="76"/>
      <c r="I48" s="68"/>
      <c r="J48" s="76"/>
      <c r="K48" s="76"/>
      <c r="L48" s="76"/>
      <c r="M48" s="76"/>
      <c r="N48" s="76"/>
      <c r="O48" s="68"/>
      <c r="P48" s="76"/>
      <c r="Q48" s="76"/>
      <c r="R48" s="76"/>
      <c r="S48" s="76"/>
      <c r="T48" s="76"/>
      <c r="U48" s="76"/>
      <c r="V48" s="76"/>
      <c r="W48" s="76"/>
      <c r="X48" s="76"/>
      <c r="Y48" s="68"/>
      <c r="Z48" s="76"/>
      <c r="AA48" s="76"/>
      <c r="AB48" s="76"/>
      <c r="AC48" s="76"/>
      <c r="AD48" s="76"/>
      <c r="AE48" s="76"/>
      <c r="AF48" s="60">
        <f t="shared" si="11"/>
        <v>0</v>
      </c>
      <c r="AG48" s="59" t="e">
        <f t="shared" si="12"/>
        <v>#DIV/0!</v>
      </c>
      <c r="AH48" s="61" t="e">
        <f t="shared" si="18"/>
        <v>#DIV/0!</v>
      </c>
      <c r="AI48" s="69" t="e">
        <f t="shared" si="13"/>
        <v>#DIV/0!</v>
      </c>
      <c r="AJ48" s="65" t="e">
        <f t="shared" si="14"/>
        <v>#DIV/0!</v>
      </c>
      <c r="AK48" s="66">
        <f t="shared" si="19"/>
        <v>4.5</v>
      </c>
      <c r="AL48" s="66" t="e">
        <f t="shared" si="15"/>
        <v>#DIV/0!</v>
      </c>
      <c r="AM48" s="120" t="e">
        <f t="shared" si="16"/>
        <v>#DIV/0!</v>
      </c>
      <c r="AN48" s="129" t="e">
        <f t="shared" si="17"/>
        <v>#DIV/0!</v>
      </c>
      <c r="AO48" s="8"/>
      <c r="AP48" s="130"/>
      <c r="AQ48" s="67"/>
      <c r="AR48" s="67"/>
      <c r="AS48" s="67"/>
      <c r="AT48" s="67"/>
      <c r="AU48" s="67"/>
      <c r="AV48" s="47"/>
      <c r="AW48" s="47"/>
      <c r="AX48" s="36"/>
      <c r="AY48" s="36"/>
      <c r="AZ48" s="36"/>
      <c r="BA48" s="36"/>
      <c r="BB48" s="36"/>
      <c r="BC48" s="36"/>
      <c r="BD48" s="36"/>
      <c r="BE48" s="36"/>
      <c r="BF48" s="19"/>
      <c r="BG48" s="19"/>
      <c r="BH48" s="17"/>
      <c r="BI48" s="17"/>
      <c r="BJ48" s="17"/>
      <c r="BK48" s="17"/>
      <c r="BL48" s="17"/>
      <c r="BM48" s="17"/>
      <c r="BN48" s="17"/>
      <c r="BO48" s="17"/>
      <c r="BP48" s="17"/>
      <c r="BQ48" s="45"/>
      <c r="BR48" s="4"/>
      <c r="BS48" s="4"/>
      <c r="BT48" s="4"/>
      <c r="BU48" s="4"/>
      <c r="BV48" s="4"/>
      <c r="BW48" s="4"/>
      <c r="BX48" s="4"/>
      <c r="BY48" s="4"/>
      <c r="BZ48" s="4"/>
    </row>
    <row r="49" spans="1:78" ht="15">
      <c r="A49" s="159">
        <v>49</v>
      </c>
      <c r="B49" s="52"/>
      <c r="C49" s="68"/>
      <c r="D49" s="68"/>
      <c r="E49" s="76"/>
      <c r="F49" s="74">
        <f t="shared" si="10"/>
        <v>0</v>
      </c>
      <c r="G49" s="76"/>
      <c r="H49" s="76"/>
      <c r="I49" s="68"/>
      <c r="J49" s="76"/>
      <c r="K49" s="76"/>
      <c r="L49" s="76"/>
      <c r="M49" s="76"/>
      <c r="N49" s="76"/>
      <c r="O49" s="68"/>
      <c r="P49" s="76"/>
      <c r="Q49" s="76"/>
      <c r="R49" s="76"/>
      <c r="S49" s="76"/>
      <c r="T49" s="76"/>
      <c r="U49" s="76"/>
      <c r="V49" s="76"/>
      <c r="W49" s="76"/>
      <c r="X49" s="76"/>
      <c r="Y49" s="68"/>
      <c r="Z49" s="76"/>
      <c r="AA49" s="76"/>
      <c r="AB49" s="76"/>
      <c r="AC49" s="76"/>
      <c r="AD49" s="76"/>
      <c r="AE49" s="76"/>
      <c r="AF49" s="60">
        <f t="shared" si="11"/>
        <v>0</v>
      </c>
      <c r="AG49" s="59" t="e">
        <f t="shared" si="12"/>
        <v>#DIV/0!</v>
      </c>
      <c r="AH49" s="61" t="e">
        <f t="shared" si="18"/>
        <v>#DIV/0!</v>
      </c>
      <c r="AI49" s="69" t="e">
        <f t="shared" si="13"/>
        <v>#DIV/0!</v>
      </c>
      <c r="AJ49" s="65" t="e">
        <f t="shared" si="14"/>
        <v>#DIV/0!</v>
      </c>
      <c r="AK49" s="66">
        <f t="shared" si="19"/>
        <v>4.5</v>
      </c>
      <c r="AL49" s="66" t="e">
        <f t="shared" si="15"/>
        <v>#DIV/0!</v>
      </c>
      <c r="AM49" s="120" t="e">
        <f t="shared" si="16"/>
        <v>#DIV/0!</v>
      </c>
      <c r="AN49" s="129" t="e">
        <f t="shared" si="17"/>
        <v>#DIV/0!</v>
      </c>
      <c r="AO49" s="8"/>
      <c r="AP49" s="130"/>
      <c r="AQ49" s="67"/>
      <c r="AR49" s="67"/>
      <c r="AS49" s="67"/>
      <c r="AT49" s="67"/>
      <c r="AU49" s="67"/>
      <c r="AV49" s="47"/>
      <c r="AW49" s="47"/>
      <c r="AX49" s="36"/>
      <c r="AY49" s="36"/>
      <c r="AZ49" s="36"/>
      <c r="BA49" s="36"/>
      <c r="BB49" s="36"/>
      <c r="BC49" s="36"/>
      <c r="BD49" s="36"/>
      <c r="BE49" s="36"/>
      <c r="BF49" s="19"/>
      <c r="BG49" s="19"/>
      <c r="BH49" s="17"/>
      <c r="BI49" s="17"/>
      <c r="BJ49" s="17"/>
      <c r="BK49" s="17"/>
      <c r="BL49" s="17"/>
      <c r="BM49" s="17"/>
      <c r="BN49" s="17"/>
      <c r="BO49" s="17"/>
      <c r="BP49" s="17"/>
      <c r="BQ49" s="45"/>
      <c r="BR49" s="4"/>
      <c r="BS49" s="4"/>
      <c r="BT49" s="4"/>
      <c r="BU49" s="4"/>
      <c r="BV49" s="4"/>
      <c r="BW49" s="4"/>
      <c r="BX49" s="4"/>
      <c r="BY49" s="4"/>
      <c r="BZ49" s="4"/>
    </row>
    <row r="50" spans="1:78" ht="15">
      <c r="A50" s="159">
        <v>50</v>
      </c>
      <c r="B50" s="52"/>
      <c r="C50" s="68"/>
      <c r="D50" s="68"/>
      <c r="E50" s="76"/>
      <c r="F50" s="74">
        <f t="shared" si="10"/>
        <v>0</v>
      </c>
      <c r="G50" s="76"/>
      <c r="H50" s="76"/>
      <c r="I50" s="68"/>
      <c r="J50" s="76"/>
      <c r="K50" s="76"/>
      <c r="L50" s="76"/>
      <c r="M50" s="76"/>
      <c r="N50" s="76"/>
      <c r="O50" s="68"/>
      <c r="P50" s="76"/>
      <c r="Q50" s="76"/>
      <c r="R50" s="76"/>
      <c r="S50" s="76"/>
      <c r="T50" s="76"/>
      <c r="U50" s="76"/>
      <c r="V50" s="76"/>
      <c r="W50" s="76"/>
      <c r="X50" s="76"/>
      <c r="Y50" s="68"/>
      <c r="Z50" s="76"/>
      <c r="AA50" s="76"/>
      <c r="AB50" s="76"/>
      <c r="AC50" s="76"/>
      <c r="AD50" s="76"/>
      <c r="AE50" s="76"/>
      <c r="AF50" s="60">
        <f t="shared" si="11"/>
        <v>0</v>
      </c>
      <c r="AG50" s="59" t="e">
        <f t="shared" si="12"/>
        <v>#DIV/0!</v>
      </c>
      <c r="AH50" s="61" t="e">
        <f t="shared" si="18"/>
        <v>#DIV/0!</v>
      </c>
      <c r="AI50" s="69" t="e">
        <f t="shared" si="13"/>
        <v>#DIV/0!</v>
      </c>
      <c r="AJ50" s="65" t="e">
        <f t="shared" si="14"/>
        <v>#DIV/0!</v>
      </c>
      <c r="AK50" s="66">
        <f t="shared" si="19"/>
        <v>4.5</v>
      </c>
      <c r="AL50" s="66" t="e">
        <f t="shared" si="15"/>
        <v>#DIV/0!</v>
      </c>
      <c r="AM50" s="120" t="e">
        <f t="shared" si="16"/>
        <v>#DIV/0!</v>
      </c>
      <c r="AN50" s="129" t="e">
        <f t="shared" si="17"/>
        <v>#DIV/0!</v>
      </c>
      <c r="AO50" s="8"/>
      <c r="AP50" s="130"/>
      <c r="AQ50" s="67"/>
      <c r="AR50" s="67"/>
      <c r="AS50" s="67"/>
      <c r="AT50" s="67"/>
      <c r="AU50" s="67"/>
      <c r="AV50" s="47"/>
      <c r="AW50" s="47"/>
      <c r="AX50" s="36"/>
      <c r="AY50" s="36"/>
      <c r="AZ50" s="36"/>
      <c r="BA50" s="36"/>
      <c r="BB50" s="36"/>
      <c r="BC50" s="36"/>
      <c r="BD50" s="36"/>
      <c r="BE50" s="36"/>
      <c r="BF50" s="19"/>
      <c r="BG50" s="19"/>
      <c r="BH50" s="17"/>
      <c r="BI50" s="17"/>
      <c r="BJ50" s="17"/>
      <c r="BK50" s="17"/>
      <c r="BL50" s="17"/>
      <c r="BM50" s="17"/>
      <c r="BN50" s="17"/>
      <c r="BO50" s="17"/>
      <c r="BP50" s="17"/>
      <c r="BQ50" s="45"/>
      <c r="BR50" s="4"/>
      <c r="BS50" s="4"/>
      <c r="BT50" s="4"/>
      <c r="BU50" s="4"/>
      <c r="BV50" s="4"/>
      <c r="BW50" s="4"/>
      <c r="BX50" s="4"/>
      <c r="BY50" s="4"/>
      <c r="BZ50" s="4"/>
    </row>
    <row r="51" spans="1:82" ht="15">
      <c r="A51" s="24"/>
      <c r="B51" s="67"/>
      <c r="C51" s="67"/>
      <c r="D51" s="67"/>
      <c r="E51" s="76"/>
      <c r="F51" s="5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80"/>
      <c r="AG51" s="55"/>
      <c r="AH51" s="76"/>
      <c r="AI51" s="76"/>
      <c r="AJ51" s="30"/>
      <c r="AK51" s="30"/>
      <c r="AL51" s="30"/>
      <c r="AM51" s="30"/>
      <c r="AN51" s="30"/>
      <c r="AO51" s="30"/>
      <c r="AP51" s="82"/>
      <c r="AQ51" s="82"/>
      <c r="AR51" s="82"/>
      <c r="AS51" s="82"/>
      <c r="AT51" s="82"/>
      <c r="AU51" s="82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19"/>
      <c r="BG51" s="19"/>
      <c r="BH51" s="19"/>
      <c r="BI51" s="19"/>
      <c r="BJ51" s="19"/>
      <c r="BK51" s="19"/>
      <c r="BL51" s="19"/>
      <c r="BM51" s="17"/>
      <c r="BN51" s="17"/>
      <c r="BO51" s="17"/>
      <c r="BP51" s="17"/>
      <c r="BQ51" s="17"/>
      <c r="BR51" s="26"/>
      <c r="BS51" s="26"/>
      <c r="BT51" s="26"/>
      <c r="BU51" s="26"/>
      <c r="BV51" s="26"/>
      <c r="BW51" s="26"/>
      <c r="BX51" s="26"/>
      <c r="BY51" s="26"/>
      <c r="BZ51" s="26"/>
      <c r="CA51" s="25"/>
      <c r="CB51" s="25"/>
      <c r="CC51" s="25"/>
      <c r="CD51" s="25"/>
    </row>
    <row r="52" spans="1:78" ht="15">
      <c r="A52" s="3"/>
      <c r="B52" s="67"/>
      <c r="C52" s="76"/>
      <c r="D52" s="76"/>
      <c r="E52" s="76"/>
      <c r="F52" s="5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80"/>
      <c r="AG52" s="55"/>
      <c r="AH52" s="81"/>
      <c r="AI52" s="81"/>
      <c r="AJ52" s="8"/>
      <c r="AK52" s="8"/>
      <c r="AL52" s="8"/>
      <c r="AM52" s="8"/>
      <c r="AN52" s="8"/>
      <c r="AO52" s="8"/>
      <c r="AP52" s="82"/>
      <c r="AQ52" s="82"/>
      <c r="AR52" s="82"/>
      <c r="AS52" s="82"/>
      <c r="AT52" s="82"/>
      <c r="AU52" s="82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19"/>
      <c r="BG52" s="19"/>
      <c r="BH52" s="19"/>
      <c r="BI52" s="19"/>
      <c r="BJ52" s="19"/>
      <c r="BK52" s="19"/>
      <c r="BL52" s="19"/>
      <c r="BM52" s="17"/>
      <c r="BN52" s="17"/>
      <c r="BO52" s="17"/>
      <c r="BP52" s="17"/>
      <c r="BQ52" s="17"/>
      <c r="BR52" s="4"/>
      <c r="BS52" s="4"/>
      <c r="BT52" s="4"/>
      <c r="BU52" s="4"/>
      <c r="BV52" s="4"/>
      <c r="BW52" s="4"/>
      <c r="BX52" s="4"/>
      <c r="BY52" s="4"/>
      <c r="BZ52" s="4"/>
    </row>
    <row r="53" spans="1:78" ht="15">
      <c r="A53" s="3"/>
      <c r="B53" s="67"/>
      <c r="C53" s="76"/>
      <c r="D53" s="76"/>
      <c r="E53" s="76"/>
      <c r="F53" s="5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80"/>
      <c r="AG53" s="55"/>
      <c r="AH53" s="81"/>
      <c r="AI53" s="81"/>
      <c r="AJ53" s="8"/>
      <c r="AK53" s="8"/>
      <c r="AL53" s="8"/>
      <c r="AM53" s="8"/>
      <c r="AN53" s="8"/>
      <c r="AO53" s="8"/>
      <c r="AP53" s="82"/>
      <c r="AQ53" s="82"/>
      <c r="AR53" s="82"/>
      <c r="AS53" s="82"/>
      <c r="AT53" s="82"/>
      <c r="AU53" s="82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19"/>
      <c r="BG53" s="19"/>
      <c r="BH53" s="19"/>
      <c r="BI53" s="19"/>
      <c r="BJ53" s="19"/>
      <c r="BK53" s="19"/>
      <c r="BL53" s="19"/>
      <c r="BM53" s="17"/>
      <c r="BN53" s="17"/>
      <c r="BO53" s="17"/>
      <c r="BP53" s="17"/>
      <c r="BQ53" s="17"/>
      <c r="BR53" s="4"/>
      <c r="BS53" s="4"/>
      <c r="BT53" s="4"/>
      <c r="BU53" s="4"/>
      <c r="BV53" s="4"/>
      <c r="BW53" s="4"/>
      <c r="BX53" s="4"/>
      <c r="BY53" s="4"/>
      <c r="BZ53" s="4"/>
    </row>
    <row r="54" spans="1:78" ht="15">
      <c r="A54" s="3"/>
      <c r="B54" s="67"/>
      <c r="C54" s="76"/>
      <c r="D54" s="76"/>
      <c r="E54" s="76"/>
      <c r="F54" s="5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80"/>
      <c r="AG54" s="55"/>
      <c r="AH54" s="81"/>
      <c r="AI54" s="81"/>
      <c r="AJ54" s="8"/>
      <c r="AK54" s="82"/>
      <c r="AL54" s="8"/>
      <c r="AM54" s="8"/>
      <c r="AN54" s="8"/>
      <c r="AO54" s="8"/>
      <c r="AP54" s="82"/>
      <c r="AQ54" s="82"/>
      <c r="AR54" s="82"/>
      <c r="AS54" s="82"/>
      <c r="AT54" s="82"/>
      <c r="AU54" s="82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19"/>
      <c r="BG54" s="19"/>
      <c r="BH54" s="19"/>
      <c r="BI54" s="19"/>
      <c r="BJ54" s="19"/>
      <c r="BK54" s="19"/>
      <c r="BL54" s="19"/>
      <c r="BM54" s="17"/>
      <c r="BN54" s="17"/>
      <c r="BO54" s="17"/>
      <c r="BP54" s="17"/>
      <c r="BQ54" s="17"/>
      <c r="BR54" s="4"/>
      <c r="BS54" s="4"/>
      <c r="BT54" s="4"/>
      <c r="BU54" s="4"/>
      <c r="BV54" s="4"/>
      <c r="BW54" s="4"/>
      <c r="BX54" s="4"/>
      <c r="BY54" s="4"/>
      <c r="BZ54" s="4"/>
    </row>
    <row r="55" spans="1:78" ht="15">
      <c r="A55" s="3"/>
      <c r="B55" s="67"/>
      <c r="C55" s="76"/>
      <c r="D55" s="76"/>
      <c r="E55" s="76"/>
      <c r="F55" s="55"/>
      <c r="G55" s="76"/>
      <c r="H55" s="76"/>
      <c r="I55" s="76"/>
      <c r="J55" s="76"/>
      <c r="K55" s="76"/>
      <c r="L55" s="76"/>
      <c r="M55" s="76"/>
      <c r="N55" s="67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80"/>
      <c r="AG55" s="55"/>
      <c r="AH55" s="81"/>
      <c r="AI55" s="81"/>
      <c r="AJ55" s="8"/>
      <c r="AK55" s="8"/>
      <c r="AL55" s="8"/>
      <c r="AM55" s="8"/>
      <c r="AN55" s="8"/>
      <c r="AO55" s="8"/>
      <c r="AP55" s="82"/>
      <c r="AQ55" s="82"/>
      <c r="AR55" s="82"/>
      <c r="AS55" s="82"/>
      <c r="AT55" s="82"/>
      <c r="AU55" s="82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19"/>
      <c r="BG55" s="19"/>
      <c r="BH55" s="19"/>
      <c r="BI55" s="19"/>
      <c r="BJ55" s="19"/>
      <c r="BK55" s="19"/>
      <c r="BL55" s="19"/>
      <c r="BM55" s="17"/>
      <c r="BN55" s="17"/>
      <c r="BO55" s="17"/>
      <c r="BP55" s="17"/>
      <c r="BQ55" s="17"/>
      <c r="BR55" s="4"/>
      <c r="BS55" s="4"/>
      <c r="BT55" s="4"/>
      <c r="BU55" s="4"/>
      <c r="BV55" s="4"/>
      <c r="BW55" s="4"/>
      <c r="BX55" s="4"/>
      <c r="BY55" s="4"/>
      <c r="BZ55" s="4"/>
    </row>
    <row r="56" spans="1:78" ht="15">
      <c r="A56" s="3"/>
      <c r="B56" s="67"/>
      <c r="C56" s="76"/>
      <c r="D56" s="76"/>
      <c r="E56" s="76"/>
      <c r="F56" s="55"/>
      <c r="G56" s="76"/>
      <c r="H56" s="76"/>
      <c r="I56" s="76"/>
      <c r="J56" s="76"/>
      <c r="K56" s="76"/>
      <c r="L56" s="76"/>
      <c r="M56" s="76"/>
      <c r="N56" s="67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80"/>
      <c r="AG56" s="55"/>
      <c r="AH56" s="81"/>
      <c r="AI56" s="81"/>
      <c r="AJ56" s="8"/>
      <c r="AK56" s="8"/>
      <c r="AL56" s="8"/>
      <c r="AM56" s="8"/>
      <c r="AN56" s="8"/>
      <c r="AO56" s="8"/>
      <c r="AP56" s="82"/>
      <c r="AQ56" s="82"/>
      <c r="AR56" s="82"/>
      <c r="AS56" s="82"/>
      <c r="AT56" s="82"/>
      <c r="AU56" s="82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19"/>
      <c r="BG56" s="19"/>
      <c r="BH56" s="19"/>
      <c r="BI56" s="19"/>
      <c r="BJ56" s="19"/>
      <c r="BK56" s="19"/>
      <c r="BL56" s="19"/>
      <c r="BM56" s="17"/>
      <c r="BN56" s="17"/>
      <c r="BO56" s="17"/>
      <c r="BP56" s="17"/>
      <c r="BQ56" s="17"/>
      <c r="BR56" s="4"/>
      <c r="BS56" s="4"/>
      <c r="BT56" s="4"/>
      <c r="BU56" s="4"/>
      <c r="BV56" s="4"/>
      <c r="BW56" s="4"/>
      <c r="BX56" s="4"/>
      <c r="BY56" s="4"/>
      <c r="BZ56" s="4"/>
    </row>
    <row r="57" spans="1:78" ht="15">
      <c r="A57" s="3"/>
      <c r="B57" s="67"/>
      <c r="C57" s="76"/>
      <c r="D57" s="76"/>
      <c r="E57" s="76"/>
      <c r="F57" s="5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80"/>
      <c r="AG57" s="55"/>
      <c r="AH57" s="81"/>
      <c r="AI57" s="81"/>
      <c r="AJ57" s="8"/>
      <c r="AK57" s="8"/>
      <c r="AL57" s="8"/>
      <c r="AM57" s="8"/>
      <c r="AN57" s="8"/>
      <c r="AO57" s="8"/>
      <c r="AP57" s="82"/>
      <c r="AQ57" s="82"/>
      <c r="AR57" s="82"/>
      <c r="AS57" s="82"/>
      <c r="AT57" s="82"/>
      <c r="AU57" s="82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19"/>
      <c r="BG57" s="19"/>
      <c r="BH57" s="19"/>
      <c r="BI57" s="19"/>
      <c r="BJ57" s="19"/>
      <c r="BK57" s="19"/>
      <c r="BL57" s="19"/>
      <c r="BM57" s="17"/>
      <c r="BN57" s="17"/>
      <c r="BO57" s="17"/>
      <c r="BP57" s="17"/>
      <c r="BQ57" s="17"/>
      <c r="BR57" s="4"/>
      <c r="BS57" s="4"/>
      <c r="BT57" s="4"/>
      <c r="BU57" s="4"/>
      <c r="BV57" s="4"/>
      <c r="BW57" s="4"/>
      <c r="BX57" s="4"/>
      <c r="BY57" s="4"/>
      <c r="BZ57" s="4"/>
    </row>
    <row r="58" spans="1:78" ht="15">
      <c r="A58" s="3"/>
      <c r="B58" s="67"/>
      <c r="C58" s="76"/>
      <c r="D58" s="76"/>
      <c r="E58" s="76"/>
      <c r="F58" s="83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0"/>
      <c r="AG58" s="55"/>
      <c r="AH58" s="85"/>
      <c r="AI58" s="85"/>
      <c r="AJ58" s="86"/>
      <c r="AK58" s="86"/>
      <c r="AL58" s="86"/>
      <c r="AM58" s="86"/>
      <c r="AN58" s="86"/>
      <c r="AO58" s="8"/>
      <c r="AP58" s="82"/>
      <c r="AQ58" s="82"/>
      <c r="AR58" s="82"/>
      <c r="AS58" s="82"/>
      <c r="AT58" s="82"/>
      <c r="AU58" s="82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19"/>
      <c r="BG58" s="19"/>
      <c r="BH58" s="19"/>
      <c r="BI58" s="19"/>
      <c r="BJ58" s="19"/>
      <c r="BK58" s="19"/>
      <c r="BL58" s="19"/>
      <c r="BM58" s="17"/>
      <c r="BN58" s="17"/>
      <c r="BO58" s="17"/>
      <c r="BP58" s="17"/>
      <c r="BQ58" s="17"/>
      <c r="BR58" s="4"/>
      <c r="BS58" s="4"/>
      <c r="BT58" s="4"/>
      <c r="BU58" s="4"/>
      <c r="BV58" s="4"/>
      <c r="BW58" s="4"/>
      <c r="BX58" s="4"/>
      <c r="BY58" s="4"/>
      <c r="BZ58" s="4"/>
    </row>
    <row r="59" spans="2:89" ht="15">
      <c r="B59" s="67"/>
      <c r="C59" s="76"/>
      <c r="D59" s="76"/>
      <c r="E59" s="87" t="s">
        <v>55</v>
      </c>
      <c r="F59" s="88">
        <f aca="true" t="shared" si="20" ref="F59:AE59">COUNT(F5:F50)</f>
        <v>46</v>
      </c>
      <c r="G59" s="89">
        <f t="shared" si="20"/>
        <v>4</v>
      </c>
      <c r="H59" s="89">
        <f t="shared" si="20"/>
        <v>4</v>
      </c>
      <c r="I59" s="90">
        <f t="shared" si="20"/>
        <v>4</v>
      </c>
      <c r="J59" s="89">
        <f t="shared" si="20"/>
        <v>4</v>
      </c>
      <c r="K59" s="89">
        <f t="shared" si="20"/>
        <v>4</v>
      </c>
      <c r="L59" s="89">
        <f t="shared" si="20"/>
        <v>4</v>
      </c>
      <c r="M59" s="89">
        <f t="shared" si="20"/>
        <v>4</v>
      </c>
      <c r="N59" s="89">
        <f t="shared" si="20"/>
        <v>4</v>
      </c>
      <c r="O59" s="90">
        <f t="shared" si="20"/>
        <v>4</v>
      </c>
      <c r="P59" s="89">
        <f t="shared" si="20"/>
        <v>4</v>
      </c>
      <c r="Q59" s="89">
        <f t="shared" si="20"/>
        <v>4</v>
      </c>
      <c r="R59" s="89">
        <f t="shared" si="20"/>
        <v>4</v>
      </c>
      <c r="S59" s="89">
        <f t="shared" si="20"/>
        <v>4</v>
      </c>
      <c r="T59" s="89">
        <f t="shared" si="20"/>
        <v>4</v>
      </c>
      <c r="U59" s="89">
        <f t="shared" si="20"/>
        <v>4</v>
      </c>
      <c r="V59" s="89">
        <f t="shared" si="20"/>
        <v>4</v>
      </c>
      <c r="W59" s="89">
        <f t="shared" si="20"/>
        <v>4</v>
      </c>
      <c r="X59" s="89">
        <f t="shared" si="20"/>
        <v>4</v>
      </c>
      <c r="Y59" s="90">
        <f t="shared" si="20"/>
        <v>4</v>
      </c>
      <c r="Z59" s="89">
        <f t="shared" si="20"/>
        <v>4</v>
      </c>
      <c r="AA59" s="89">
        <f t="shared" si="20"/>
        <v>4</v>
      </c>
      <c r="AB59" s="89">
        <f t="shared" si="20"/>
        <v>4</v>
      </c>
      <c r="AC59" s="89">
        <f t="shared" si="20"/>
        <v>4</v>
      </c>
      <c r="AD59" s="89">
        <f t="shared" si="20"/>
        <v>4</v>
      </c>
      <c r="AE59" s="91">
        <f t="shared" si="20"/>
        <v>4</v>
      </c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17"/>
      <c r="BR59" s="4"/>
      <c r="BS59" s="4"/>
      <c r="BT59" s="4"/>
      <c r="BU59" s="4"/>
      <c r="BV59" s="4"/>
      <c r="BW59" s="4"/>
      <c r="BX59" s="4"/>
      <c r="BY59" s="4"/>
      <c r="BZ59" s="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</row>
    <row r="60" spans="2:89" ht="15">
      <c r="B60" s="67"/>
      <c r="C60" s="76"/>
      <c r="D60" s="76"/>
      <c r="E60" s="93" t="s">
        <v>56</v>
      </c>
      <c r="F60" s="94">
        <f aca="true" t="shared" si="21" ref="F60:AE60">AVERAGE(F5:F50)</f>
        <v>2.317927337701012</v>
      </c>
      <c r="G60" s="95">
        <f t="shared" si="21"/>
        <v>92.625</v>
      </c>
      <c r="H60" s="95">
        <f t="shared" si="21"/>
        <v>179.9</v>
      </c>
      <c r="I60" s="96">
        <f t="shared" si="21"/>
        <v>90.9</v>
      </c>
      <c r="J60" s="95">
        <f t="shared" si="21"/>
        <v>41</v>
      </c>
      <c r="K60" s="95">
        <f t="shared" si="21"/>
        <v>28.8</v>
      </c>
      <c r="L60" s="95">
        <f t="shared" si="21"/>
        <v>21.7</v>
      </c>
      <c r="M60" s="95">
        <f t="shared" si="21"/>
        <v>28.8</v>
      </c>
      <c r="N60" s="95">
        <f t="shared" si="21"/>
        <v>7.1</v>
      </c>
      <c r="O60" s="96">
        <f t="shared" si="21"/>
        <v>10.1</v>
      </c>
      <c r="P60" s="95">
        <f t="shared" si="21"/>
        <v>55.6</v>
      </c>
      <c r="Q60" s="95">
        <f t="shared" si="21"/>
        <v>29.5</v>
      </c>
      <c r="R60" s="95">
        <f t="shared" si="21"/>
        <v>30.5</v>
      </c>
      <c r="S60" s="95">
        <f t="shared" si="21"/>
        <v>25.8375</v>
      </c>
      <c r="T60" s="95">
        <f t="shared" si="21"/>
        <v>97.5</v>
      </c>
      <c r="U60" s="95">
        <f t="shared" si="21"/>
        <v>100.275</v>
      </c>
      <c r="V60" s="95">
        <f t="shared" si="21"/>
        <v>96.175</v>
      </c>
      <c r="W60" s="95">
        <f t="shared" si="21"/>
        <v>59.12499999999999</v>
      </c>
      <c r="X60" s="95">
        <f t="shared" si="21"/>
        <v>53.974999999999994</v>
      </c>
      <c r="Y60" s="96">
        <f t="shared" si="21"/>
        <v>35.75</v>
      </c>
      <c r="Z60" s="95">
        <f t="shared" si="21"/>
        <v>14.75</v>
      </c>
      <c r="AA60" s="95">
        <f t="shared" si="21"/>
        <v>17</v>
      </c>
      <c r="AB60" s="95">
        <f t="shared" si="21"/>
        <v>18.5</v>
      </c>
      <c r="AC60" s="95">
        <f t="shared" si="21"/>
        <v>30.25</v>
      </c>
      <c r="AD60" s="95">
        <f t="shared" si="21"/>
        <v>14.125</v>
      </c>
      <c r="AE60" s="96">
        <f t="shared" si="21"/>
        <v>11.125</v>
      </c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17"/>
      <c r="BR60" s="4"/>
      <c r="BS60" s="4"/>
      <c r="BT60" s="4"/>
      <c r="BU60" s="4"/>
      <c r="BV60" s="4"/>
      <c r="BW60" s="4"/>
      <c r="BX60" s="4"/>
      <c r="BY60" s="4"/>
      <c r="BZ60" s="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</row>
    <row r="61" spans="2:89" ht="15">
      <c r="B61" s="67"/>
      <c r="C61" s="76"/>
      <c r="D61" s="76"/>
      <c r="E61" s="93" t="s">
        <v>57</v>
      </c>
      <c r="F61" s="94">
        <f aca="true" t="shared" si="22" ref="F61:AE61">STDEV(F5:F50)</f>
        <v>7.594086514016543</v>
      </c>
      <c r="G61" s="95">
        <f t="shared" si="22"/>
        <v>2.462214450449026</v>
      </c>
      <c r="H61" s="95">
        <f t="shared" si="22"/>
        <v>0</v>
      </c>
      <c r="I61" s="96">
        <f t="shared" si="22"/>
        <v>0</v>
      </c>
      <c r="J61" s="95">
        <f t="shared" si="22"/>
        <v>0</v>
      </c>
      <c r="K61" s="95">
        <f t="shared" si="22"/>
        <v>0</v>
      </c>
      <c r="L61" s="95">
        <f t="shared" si="22"/>
        <v>0</v>
      </c>
      <c r="M61" s="95">
        <f t="shared" si="22"/>
        <v>0</v>
      </c>
      <c r="N61" s="95">
        <f t="shared" si="22"/>
        <v>0</v>
      </c>
      <c r="O61" s="96">
        <f t="shared" si="22"/>
        <v>0</v>
      </c>
      <c r="P61" s="95">
        <f t="shared" si="22"/>
        <v>0</v>
      </c>
      <c r="Q61" s="95">
        <f t="shared" si="22"/>
        <v>0</v>
      </c>
      <c r="R61" s="95">
        <f t="shared" si="22"/>
        <v>0</v>
      </c>
      <c r="S61" s="95">
        <f t="shared" si="22"/>
        <v>1.875</v>
      </c>
      <c r="T61" s="95">
        <f t="shared" si="22"/>
        <v>0</v>
      </c>
      <c r="U61" s="95">
        <f t="shared" si="22"/>
        <v>1.3301002468480014</v>
      </c>
      <c r="V61" s="95">
        <f t="shared" si="22"/>
        <v>3.125566615298343</v>
      </c>
      <c r="W61" s="95">
        <f t="shared" si="22"/>
        <v>1.901534468090047</v>
      </c>
      <c r="X61" s="95">
        <f t="shared" si="22"/>
        <v>2.7765386124936295</v>
      </c>
      <c r="Y61" s="96">
        <f t="shared" si="22"/>
        <v>1.4153915830375021</v>
      </c>
      <c r="Z61" s="95">
        <f t="shared" si="22"/>
        <v>3.774917217635375</v>
      </c>
      <c r="AA61" s="95">
        <f t="shared" si="22"/>
        <v>1.4142135623730951</v>
      </c>
      <c r="AB61" s="95">
        <f t="shared" si="22"/>
        <v>1.2909944487358056</v>
      </c>
      <c r="AC61" s="95">
        <f t="shared" si="22"/>
        <v>4.573474244670748</v>
      </c>
      <c r="AD61" s="95">
        <f t="shared" si="22"/>
        <v>2.7195281453467866</v>
      </c>
      <c r="AE61" s="96">
        <f t="shared" si="22"/>
        <v>1.6520189667999174</v>
      </c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17"/>
      <c r="BR61" s="4"/>
      <c r="BS61" s="4"/>
      <c r="BT61" s="4"/>
      <c r="BU61" s="4"/>
      <c r="BV61" s="4"/>
      <c r="BW61" s="4"/>
      <c r="BX61" s="4"/>
      <c r="BY61" s="4"/>
      <c r="BZ61" s="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</row>
    <row r="62" spans="2:89" ht="15">
      <c r="B62" s="67"/>
      <c r="C62" s="76"/>
      <c r="D62" s="76"/>
      <c r="E62" s="93" t="s">
        <v>58</v>
      </c>
      <c r="F62" s="94">
        <f aca="true" t="shared" si="23" ref="F62:AE62">MEDIAN(F5:F50)</f>
        <v>0</v>
      </c>
      <c r="G62" s="95">
        <f t="shared" si="23"/>
        <v>92.75</v>
      </c>
      <c r="H62" s="95">
        <f t="shared" si="23"/>
        <v>179.9</v>
      </c>
      <c r="I62" s="96">
        <f t="shared" si="23"/>
        <v>90.9</v>
      </c>
      <c r="J62" s="95">
        <f t="shared" si="23"/>
        <v>41</v>
      </c>
      <c r="K62" s="95">
        <f t="shared" si="23"/>
        <v>28.8</v>
      </c>
      <c r="L62" s="95">
        <f t="shared" si="23"/>
        <v>21.7</v>
      </c>
      <c r="M62" s="95">
        <f t="shared" si="23"/>
        <v>28.8</v>
      </c>
      <c r="N62" s="95">
        <f t="shared" si="23"/>
        <v>7.1</v>
      </c>
      <c r="O62" s="96">
        <f t="shared" si="23"/>
        <v>10.1</v>
      </c>
      <c r="P62" s="95">
        <f t="shared" si="23"/>
        <v>55.6</v>
      </c>
      <c r="Q62" s="95">
        <f t="shared" si="23"/>
        <v>29.5</v>
      </c>
      <c r="R62" s="95">
        <f t="shared" si="23"/>
        <v>30.5</v>
      </c>
      <c r="S62" s="95">
        <f t="shared" si="23"/>
        <v>24.9</v>
      </c>
      <c r="T62" s="95">
        <f t="shared" si="23"/>
        <v>97.5</v>
      </c>
      <c r="U62" s="95">
        <f t="shared" si="23"/>
        <v>100.05</v>
      </c>
      <c r="V62" s="95">
        <f t="shared" si="23"/>
        <v>95.4</v>
      </c>
      <c r="W62" s="95">
        <f t="shared" si="23"/>
        <v>58.6</v>
      </c>
      <c r="X62" s="95">
        <f t="shared" si="23"/>
        <v>54</v>
      </c>
      <c r="Y62" s="96">
        <f t="shared" si="23"/>
        <v>35.95</v>
      </c>
      <c r="Z62" s="95">
        <f t="shared" si="23"/>
        <v>15</v>
      </c>
      <c r="AA62" s="95">
        <f t="shared" si="23"/>
        <v>17.5</v>
      </c>
      <c r="AB62" s="95">
        <f t="shared" si="23"/>
        <v>18.5</v>
      </c>
      <c r="AC62" s="95">
        <f t="shared" si="23"/>
        <v>30</v>
      </c>
      <c r="AD62" s="95">
        <f t="shared" si="23"/>
        <v>14.5</v>
      </c>
      <c r="AE62" s="96">
        <f t="shared" si="23"/>
        <v>11</v>
      </c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17"/>
      <c r="BR62" s="4"/>
      <c r="BS62" s="4"/>
      <c r="BT62" s="4"/>
      <c r="BU62" s="4"/>
      <c r="BV62" s="4"/>
      <c r="BW62" s="4"/>
      <c r="BX62" s="4"/>
      <c r="BY62" s="4"/>
      <c r="BZ62" s="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</row>
    <row r="63" spans="2:89" ht="15">
      <c r="B63" s="67"/>
      <c r="C63" s="76"/>
      <c r="D63" s="76"/>
      <c r="E63" s="93" t="s">
        <v>59</v>
      </c>
      <c r="F63" s="94">
        <f aca="true" t="shared" si="24" ref="F63:AE63">MAX(F5:F50)</f>
        <v>26.84109589041096</v>
      </c>
      <c r="G63" s="95">
        <f t="shared" si="24"/>
        <v>95.5</v>
      </c>
      <c r="H63" s="95">
        <f t="shared" si="24"/>
        <v>179.9</v>
      </c>
      <c r="I63" s="96">
        <f t="shared" si="24"/>
        <v>90.9</v>
      </c>
      <c r="J63" s="95">
        <f t="shared" si="24"/>
        <v>41</v>
      </c>
      <c r="K63" s="95">
        <f t="shared" si="24"/>
        <v>28.8</v>
      </c>
      <c r="L63" s="95">
        <f t="shared" si="24"/>
        <v>21.7</v>
      </c>
      <c r="M63" s="95">
        <f t="shared" si="24"/>
        <v>28.8</v>
      </c>
      <c r="N63" s="95">
        <f t="shared" si="24"/>
        <v>7.1</v>
      </c>
      <c r="O63" s="96">
        <f t="shared" si="24"/>
        <v>10.1</v>
      </c>
      <c r="P63" s="95">
        <f t="shared" si="24"/>
        <v>55.6</v>
      </c>
      <c r="Q63" s="95">
        <f t="shared" si="24"/>
        <v>29.5</v>
      </c>
      <c r="R63" s="95">
        <f t="shared" si="24"/>
        <v>30.5</v>
      </c>
      <c r="S63" s="95">
        <f t="shared" si="24"/>
        <v>28.65</v>
      </c>
      <c r="T63" s="95">
        <f t="shared" si="24"/>
        <v>97.5</v>
      </c>
      <c r="U63" s="95">
        <f t="shared" si="24"/>
        <v>102</v>
      </c>
      <c r="V63" s="95">
        <f t="shared" si="24"/>
        <v>100.2</v>
      </c>
      <c r="W63" s="95">
        <f t="shared" si="24"/>
        <v>61.8</v>
      </c>
      <c r="X63" s="95">
        <f t="shared" si="24"/>
        <v>56.7</v>
      </c>
      <c r="Y63" s="96">
        <f t="shared" si="24"/>
        <v>37.2</v>
      </c>
      <c r="Z63" s="95">
        <f t="shared" si="24"/>
        <v>18</v>
      </c>
      <c r="AA63" s="95">
        <f t="shared" si="24"/>
        <v>18</v>
      </c>
      <c r="AB63" s="95">
        <f t="shared" si="24"/>
        <v>20</v>
      </c>
      <c r="AC63" s="95">
        <f t="shared" si="24"/>
        <v>36</v>
      </c>
      <c r="AD63" s="95">
        <f t="shared" si="24"/>
        <v>17</v>
      </c>
      <c r="AE63" s="96">
        <f t="shared" si="24"/>
        <v>13</v>
      </c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17"/>
      <c r="BR63" s="4"/>
      <c r="BS63" s="4"/>
      <c r="BT63" s="4"/>
      <c r="BU63" s="4"/>
      <c r="BV63" s="4"/>
      <c r="BW63" s="4"/>
      <c r="BX63" s="4"/>
      <c r="BY63" s="4"/>
      <c r="BZ63" s="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</row>
    <row r="64" spans="2:89" ht="15">
      <c r="B64" s="67"/>
      <c r="C64" s="76"/>
      <c r="D64" s="76"/>
      <c r="E64" s="98" t="s">
        <v>60</v>
      </c>
      <c r="F64" s="99">
        <f aca="true" t="shared" si="25" ref="F64:AE64">MIN(F5:F50)</f>
        <v>0</v>
      </c>
      <c r="G64" s="100">
        <f t="shared" si="25"/>
        <v>89.5</v>
      </c>
      <c r="H64" s="100">
        <f t="shared" si="25"/>
        <v>179.9</v>
      </c>
      <c r="I64" s="101">
        <f t="shared" si="25"/>
        <v>90.9</v>
      </c>
      <c r="J64" s="100">
        <f t="shared" si="25"/>
        <v>41</v>
      </c>
      <c r="K64" s="100">
        <f t="shared" si="25"/>
        <v>28.8</v>
      </c>
      <c r="L64" s="100">
        <f t="shared" si="25"/>
        <v>21.7</v>
      </c>
      <c r="M64" s="100">
        <f t="shared" si="25"/>
        <v>28.8</v>
      </c>
      <c r="N64" s="100">
        <f t="shared" si="25"/>
        <v>7.1</v>
      </c>
      <c r="O64" s="101">
        <f t="shared" si="25"/>
        <v>10.1</v>
      </c>
      <c r="P64" s="100">
        <f t="shared" si="25"/>
        <v>55.6</v>
      </c>
      <c r="Q64" s="100">
        <f t="shared" si="25"/>
        <v>29.5</v>
      </c>
      <c r="R64" s="100">
        <f t="shared" si="25"/>
        <v>30.5</v>
      </c>
      <c r="S64" s="100">
        <f t="shared" si="25"/>
        <v>24.9</v>
      </c>
      <c r="T64" s="100">
        <f t="shared" si="25"/>
        <v>97.5</v>
      </c>
      <c r="U64" s="100">
        <f t="shared" si="25"/>
        <v>99</v>
      </c>
      <c r="V64" s="100">
        <f t="shared" si="25"/>
        <v>93.7</v>
      </c>
      <c r="W64" s="100">
        <f t="shared" si="25"/>
        <v>57.5</v>
      </c>
      <c r="X64" s="100">
        <f t="shared" si="25"/>
        <v>51.2</v>
      </c>
      <c r="Y64" s="101">
        <f t="shared" si="25"/>
        <v>33.9</v>
      </c>
      <c r="Z64" s="100">
        <f t="shared" si="25"/>
        <v>11</v>
      </c>
      <c r="AA64" s="100">
        <f t="shared" si="25"/>
        <v>15</v>
      </c>
      <c r="AB64" s="100">
        <f t="shared" si="25"/>
        <v>17</v>
      </c>
      <c r="AC64" s="100">
        <f t="shared" si="25"/>
        <v>25</v>
      </c>
      <c r="AD64" s="100">
        <f t="shared" si="25"/>
        <v>10.5</v>
      </c>
      <c r="AE64" s="101">
        <f t="shared" si="25"/>
        <v>9.5</v>
      </c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17"/>
      <c r="BR64" s="4"/>
      <c r="BS64" s="4"/>
      <c r="BT64" s="4"/>
      <c r="BU64" s="4"/>
      <c r="BV64" s="4"/>
      <c r="BW64" s="4"/>
      <c r="BX64" s="4"/>
      <c r="BY64" s="4"/>
      <c r="BZ64" s="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</row>
    <row r="65" spans="1:89" ht="15">
      <c r="A65" s="35"/>
      <c r="B65" s="67"/>
      <c r="C65" s="76"/>
      <c r="D65" s="76"/>
      <c r="E65" s="76"/>
      <c r="F65" s="133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50"/>
      <c r="BG65" s="50"/>
      <c r="BH65" s="50"/>
      <c r="BI65" s="50"/>
      <c r="BJ65" s="50"/>
      <c r="BK65" s="50"/>
      <c r="BL65" s="50"/>
      <c r="BM65" s="17"/>
      <c r="BN65" s="17"/>
      <c r="BO65" s="17"/>
      <c r="BP65" s="17"/>
      <c r="BQ65" s="17"/>
      <c r="BR65" s="4"/>
      <c r="BS65" s="4"/>
      <c r="BT65" s="4"/>
      <c r="BU65" s="4"/>
      <c r="BV65" s="4"/>
      <c r="BW65" s="4"/>
      <c r="BX65" s="4"/>
      <c r="BY65" s="4"/>
      <c r="BZ65" s="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</row>
    <row r="66" spans="2:89" ht="15">
      <c r="B66" s="67"/>
      <c r="C66" s="76"/>
      <c r="D66" s="76"/>
      <c r="E66" s="134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17"/>
      <c r="BR66" s="4"/>
      <c r="BS66" s="4"/>
      <c r="BT66" s="4"/>
      <c r="BU66" s="4"/>
      <c r="BV66" s="4"/>
      <c r="BW66" s="4"/>
      <c r="BX66" s="4"/>
      <c r="BY66" s="4"/>
      <c r="BZ66" s="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</row>
    <row r="67" spans="2:89" ht="15">
      <c r="B67" s="67"/>
      <c r="C67" s="76"/>
      <c r="D67" s="76"/>
      <c r="E67" s="134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17"/>
      <c r="BR67" s="4"/>
      <c r="BS67" s="4"/>
      <c r="BT67" s="4"/>
      <c r="BU67" s="4"/>
      <c r="BV67" s="4"/>
      <c r="BW67" s="4"/>
      <c r="BX67" s="4"/>
      <c r="BY67" s="4"/>
      <c r="BZ67" s="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</row>
    <row r="68" spans="2:89" ht="15">
      <c r="B68" s="67"/>
      <c r="C68" s="76"/>
      <c r="D68" s="76"/>
      <c r="E68" s="134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17"/>
      <c r="BR68" s="4"/>
      <c r="BS68" s="4"/>
      <c r="BT68" s="4"/>
      <c r="BU68" s="4"/>
      <c r="BV68" s="4"/>
      <c r="BW68" s="4"/>
      <c r="BX68" s="4"/>
      <c r="BY68" s="4"/>
      <c r="BZ68" s="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</row>
    <row r="69" spans="2:89" ht="15">
      <c r="B69" s="67"/>
      <c r="C69" s="76"/>
      <c r="D69" s="76"/>
      <c r="E69" s="134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17"/>
      <c r="BR69" s="4"/>
      <c r="BS69" s="4"/>
      <c r="BT69" s="4"/>
      <c r="BU69" s="4"/>
      <c r="BV69" s="4"/>
      <c r="BW69" s="4"/>
      <c r="BX69" s="4"/>
      <c r="BY69" s="4"/>
      <c r="BZ69" s="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</row>
    <row r="70" spans="2:89" ht="15">
      <c r="B70" s="67"/>
      <c r="C70" s="76"/>
      <c r="D70" s="76"/>
      <c r="E70" s="134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17"/>
      <c r="BR70" s="4"/>
      <c r="BS70" s="4"/>
      <c r="BT70" s="4"/>
      <c r="BU70" s="4"/>
      <c r="BV70" s="4"/>
      <c r="BW70" s="4"/>
      <c r="BX70" s="4"/>
      <c r="BY70" s="4"/>
      <c r="BZ70" s="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</row>
    <row r="71" spans="2:89" ht="15">
      <c r="B71" s="67"/>
      <c r="C71" s="67"/>
      <c r="D71" s="76"/>
      <c r="E71" s="134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17"/>
      <c r="BR71" s="4"/>
      <c r="BS71" s="4"/>
      <c r="BT71" s="4"/>
      <c r="BU71" s="4"/>
      <c r="BV71" s="4"/>
      <c r="BW71" s="4"/>
      <c r="BX71" s="4"/>
      <c r="BY71" s="4"/>
      <c r="BZ71" s="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</row>
    <row r="72" spans="2:89" ht="15">
      <c r="B72" s="67"/>
      <c r="C72" s="67"/>
      <c r="D72" s="76"/>
      <c r="E72" s="134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17"/>
      <c r="BR72" s="4"/>
      <c r="BS72" s="4"/>
      <c r="BT72" s="4"/>
      <c r="BU72" s="4"/>
      <c r="BV72" s="4"/>
      <c r="BW72" s="4"/>
      <c r="BX72" s="4"/>
      <c r="BY72" s="4"/>
      <c r="BZ72" s="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</row>
    <row r="73" spans="1:89" ht="15">
      <c r="A73" s="35"/>
      <c r="B73" s="67"/>
      <c r="C73" s="76"/>
      <c r="D73" s="76"/>
      <c r="E73" s="67"/>
      <c r="F73" s="133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50"/>
      <c r="BG73" s="50"/>
      <c r="BH73" s="50"/>
      <c r="BI73" s="50"/>
      <c r="BJ73" s="50"/>
      <c r="BK73" s="50"/>
      <c r="BL73" s="50"/>
      <c r="BM73" s="17"/>
      <c r="BN73" s="17"/>
      <c r="BO73" s="17"/>
      <c r="BP73" s="17"/>
      <c r="BQ73" s="17"/>
      <c r="BR73" s="4"/>
      <c r="BS73" s="4"/>
      <c r="BT73" s="4"/>
      <c r="BU73" s="4"/>
      <c r="BV73" s="4"/>
      <c r="BW73" s="4"/>
      <c r="BX73" s="4"/>
      <c r="BY73" s="4"/>
      <c r="BZ73" s="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</row>
    <row r="74" spans="1:89" ht="15">
      <c r="A74" s="35"/>
      <c r="B74" s="67"/>
      <c r="C74" s="76"/>
      <c r="D74" s="76"/>
      <c r="E74" s="135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17"/>
      <c r="BR74" s="4"/>
      <c r="BS74" s="4"/>
      <c r="BT74" s="4"/>
      <c r="BU74" s="4"/>
      <c r="BV74" s="4"/>
      <c r="BW74" s="4"/>
      <c r="BX74" s="4"/>
      <c r="BY74" s="4"/>
      <c r="BZ74" s="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</row>
    <row r="75" spans="2:89" ht="15">
      <c r="B75" s="67"/>
      <c r="C75" s="76"/>
      <c r="D75" s="76"/>
      <c r="E75" s="136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17"/>
      <c r="BR75" s="4"/>
      <c r="BS75" s="4"/>
      <c r="BT75" s="4"/>
      <c r="BU75" s="4"/>
      <c r="BV75" s="4"/>
      <c r="BW75" s="4"/>
      <c r="BX75" s="4"/>
      <c r="BY75" s="4"/>
      <c r="BZ75" s="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</row>
    <row r="76" spans="1:89" ht="15">
      <c r="A76" s="3"/>
      <c r="B76" s="67"/>
      <c r="C76" s="76"/>
      <c r="D76" s="76"/>
      <c r="E76" s="135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17"/>
      <c r="BR76" s="4"/>
      <c r="BS76" s="4"/>
      <c r="BT76" s="4"/>
      <c r="BU76" s="4"/>
      <c r="BV76" s="4"/>
      <c r="BW76" s="4"/>
      <c r="BX76" s="4"/>
      <c r="BY76" s="4"/>
      <c r="BZ76" s="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</row>
    <row r="77" spans="1:89" ht="15">
      <c r="A77" s="3"/>
      <c r="B77" s="67"/>
      <c r="C77" s="76"/>
      <c r="D77" s="76"/>
      <c r="E77" s="135"/>
      <c r="F77" s="97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50"/>
      <c r="BG77" s="50"/>
      <c r="BH77" s="50"/>
      <c r="BI77" s="50"/>
      <c r="BJ77" s="50"/>
      <c r="BK77" s="50"/>
      <c r="BL77" s="50"/>
      <c r="BM77" s="17"/>
      <c r="BN77" s="17"/>
      <c r="BO77" s="17"/>
      <c r="BP77" s="17"/>
      <c r="BQ77" s="17"/>
      <c r="BR77" s="4"/>
      <c r="BS77" s="4"/>
      <c r="BT77" s="4"/>
      <c r="BU77" s="4"/>
      <c r="BV77" s="4"/>
      <c r="BW77" s="4"/>
      <c r="BX77" s="4"/>
      <c r="BY77" s="4"/>
      <c r="BZ77" s="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</row>
    <row r="78" spans="1:89" ht="15">
      <c r="A78" s="3"/>
      <c r="B78" s="67"/>
      <c r="C78" s="76"/>
      <c r="D78" s="76"/>
      <c r="E78" s="135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17"/>
      <c r="BR78" s="4"/>
      <c r="BS78" s="4"/>
      <c r="BT78" s="4"/>
      <c r="BU78" s="4"/>
      <c r="BV78" s="4"/>
      <c r="BW78" s="4"/>
      <c r="BX78" s="4"/>
      <c r="BY78" s="4"/>
      <c r="BZ78" s="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</row>
    <row r="79" spans="1:89" ht="15">
      <c r="A79" s="3"/>
      <c r="B79" s="85"/>
      <c r="C79" s="81"/>
      <c r="D79" s="81"/>
      <c r="E79" s="85"/>
      <c r="F79" s="55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55"/>
      <c r="AG79" s="55"/>
      <c r="AH79" s="102"/>
      <c r="AI79" s="102"/>
      <c r="AJ79" s="102"/>
      <c r="AK79" s="102"/>
      <c r="AL79" s="102"/>
      <c r="AM79" s="102"/>
      <c r="AN79" s="102"/>
      <c r="AO79" s="102"/>
      <c r="AP79" s="55"/>
      <c r="AQ79" s="55"/>
      <c r="AR79" s="55"/>
      <c r="AS79" s="55"/>
      <c r="AT79" s="55"/>
      <c r="AU79" s="55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50"/>
      <c r="BG79" s="50"/>
      <c r="BH79" s="50"/>
      <c r="BI79" s="50"/>
      <c r="BJ79" s="50"/>
      <c r="BK79" s="50"/>
      <c r="BL79" s="50"/>
      <c r="BM79" s="17"/>
      <c r="BN79" s="17"/>
      <c r="BO79" s="17"/>
      <c r="BP79" s="17"/>
      <c r="BQ79" s="17"/>
      <c r="BR79" s="4"/>
      <c r="BS79" s="4"/>
      <c r="BT79" s="4"/>
      <c r="BU79" s="4"/>
      <c r="BV79" s="4"/>
      <c r="BW79" s="4"/>
      <c r="BX79" s="4"/>
      <c r="BY79" s="4"/>
      <c r="BZ79" s="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</row>
    <row r="80" spans="1:89" ht="15">
      <c r="A80" s="3"/>
      <c r="B80" s="85"/>
      <c r="C80" s="81"/>
      <c r="D80" s="81"/>
      <c r="E80" s="81"/>
      <c r="F80" s="55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55"/>
      <c r="AG80" s="55"/>
      <c r="AH80" s="102"/>
      <c r="AI80" s="102"/>
      <c r="AJ80" s="102"/>
      <c r="AK80" s="102"/>
      <c r="AL80" s="102"/>
      <c r="AM80" s="102"/>
      <c r="AN80" s="102"/>
      <c r="AO80" s="102"/>
      <c r="AP80" s="55"/>
      <c r="AQ80" s="55"/>
      <c r="AR80" s="55"/>
      <c r="AS80" s="55"/>
      <c r="AT80" s="55"/>
      <c r="AU80" s="55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50"/>
      <c r="BG80" s="50"/>
      <c r="BH80" s="50"/>
      <c r="BI80" s="50"/>
      <c r="BJ80" s="50"/>
      <c r="BK80" s="50"/>
      <c r="BL80" s="50"/>
      <c r="BM80" s="17"/>
      <c r="BN80" s="17"/>
      <c r="BO80" s="17"/>
      <c r="BP80" s="17"/>
      <c r="BQ80" s="17"/>
      <c r="BR80" s="4"/>
      <c r="BS80" s="4"/>
      <c r="BT80" s="4"/>
      <c r="BU80" s="4"/>
      <c r="BV80" s="4"/>
      <c r="BW80" s="4"/>
      <c r="BX80" s="4"/>
      <c r="BY80" s="4"/>
      <c r="BZ80" s="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</row>
    <row r="81" spans="1:89" ht="15">
      <c r="A81" s="3"/>
      <c r="B81" s="85"/>
      <c r="C81" s="81"/>
      <c r="D81" s="81"/>
      <c r="E81" s="81"/>
      <c r="F81" s="55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55"/>
      <c r="AG81" s="55"/>
      <c r="AH81" s="102"/>
      <c r="AI81" s="102"/>
      <c r="AJ81" s="102"/>
      <c r="AK81" s="102"/>
      <c r="AL81" s="102"/>
      <c r="AM81" s="102"/>
      <c r="AN81" s="102"/>
      <c r="AO81" s="102"/>
      <c r="AP81" s="55"/>
      <c r="AQ81" s="55"/>
      <c r="AR81" s="55"/>
      <c r="AS81" s="55"/>
      <c r="AT81" s="55"/>
      <c r="AU81" s="55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50"/>
      <c r="BG81" s="50"/>
      <c r="BH81" s="50"/>
      <c r="BI81" s="50"/>
      <c r="BJ81" s="50"/>
      <c r="BK81" s="50"/>
      <c r="BL81" s="50"/>
      <c r="BM81" s="17"/>
      <c r="BN81" s="17"/>
      <c r="BO81" s="17"/>
      <c r="BP81" s="17"/>
      <c r="BQ81" s="17"/>
      <c r="BR81" s="4"/>
      <c r="BS81" s="4"/>
      <c r="BT81" s="4"/>
      <c r="BU81" s="4"/>
      <c r="BV81" s="4"/>
      <c r="BW81" s="4"/>
      <c r="BX81" s="4"/>
      <c r="BY81" s="4"/>
      <c r="BZ81" s="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</row>
    <row r="82" spans="1:78" ht="15">
      <c r="A82" s="3"/>
      <c r="B82" s="85"/>
      <c r="C82" s="81"/>
      <c r="D82" s="81"/>
      <c r="E82" s="81"/>
      <c r="F82" s="55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0"/>
      <c r="AG82" s="55"/>
      <c r="AH82" s="8"/>
      <c r="AI82" s="8"/>
      <c r="AJ82" s="8"/>
      <c r="AK82" s="8"/>
      <c r="AL82" s="8"/>
      <c r="AM82" s="8"/>
      <c r="AN82" s="8"/>
      <c r="AO82" s="8"/>
      <c r="AP82" s="82"/>
      <c r="AQ82" s="82"/>
      <c r="AR82" s="82"/>
      <c r="AS82" s="82"/>
      <c r="AT82" s="82"/>
      <c r="AU82" s="82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19"/>
      <c r="BG82" s="19"/>
      <c r="BH82" s="19"/>
      <c r="BI82" s="19"/>
      <c r="BJ82" s="19"/>
      <c r="BK82" s="19"/>
      <c r="BL82" s="19"/>
      <c r="BM82" s="17"/>
      <c r="BN82" s="17"/>
      <c r="BO82" s="17"/>
      <c r="BP82" s="17"/>
      <c r="BQ82" s="17"/>
      <c r="BR82" s="4"/>
      <c r="BS82" s="4"/>
      <c r="BT82" s="4"/>
      <c r="BU82" s="4"/>
      <c r="BV82" s="4"/>
      <c r="BW82" s="4"/>
      <c r="BX82" s="4"/>
      <c r="BY82" s="4"/>
      <c r="BZ82" s="4"/>
    </row>
    <row r="83" spans="1:78" ht="15">
      <c r="A83" s="3"/>
      <c r="B83" s="85"/>
      <c r="C83" s="81"/>
      <c r="D83" s="81"/>
      <c r="E83" s="81"/>
      <c r="F83" s="55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0"/>
      <c r="AG83" s="55"/>
      <c r="AH83" s="8"/>
      <c r="AI83" s="8"/>
      <c r="AJ83" s="8"/>
      <c r="AK83" s="8"/>
      <c r="AL83" s="8"/>
      <c r="AM83" s="8"/>
      <c r="AN83" s="8"/>
      <c r="AO83" s="8"/>
      <c r="AP83" s="82"/>
      <c r="AQ83" s="82"/>
      <c r="AR83" s="82"/>
      <c r="AS83" s="82"/>
      <c r="AT83" s="82"/>
      <c r="AU83" s="82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19"/>
      <c r="BG83" s="19"/>
      <c r="BH83" s="19"/>
      <c r="BI83" s="19"/>
      <c r="BJ83" s="19"/>
      <c r="BK83" s="19"/>
      <c r="BL83" s="19"/>
      <c r="BM83" s="17"/>
      <c r="BN83" s="17"/>
      <c r="BO83" s="17"/>
      <c r="BP83" s="17"/>
      <c r="BQ83" s="17"/>
      <c r="BR83" s="4"/>
      <c r="BS83" s="4"/>
      <c r="BT83" s="4"/>
      <c r="BU83" s="4"/>
      <c r="BV83" s="4"/>
      <c r="BW83" s="4"/>
      <c r="BX83" s="4"/>
      <c r="BY83" s="4"/>
      <c r="BZ83" s="4"/>
    </row>
    <row r="84" spans="1:78" ht="15">
      <c r="A84" s="3"/>
      <c r="B84" s="85"/>
      <c r="C84" s="81"/>
      <c r="D84" s="81"/>
      <c r="E84" s="81"/>
      <c r="F84" s="55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0"/>
      <c r="AG84" s="55"/>
      <c r="AH84" s="8"/>
      <c r="AI84" s="8"/>
      <c r="AJ84" s="8"/>
      <c r="AK84" s="8"/>
      <c r="AL84" s="8"/>
      <c r="AM84" s="8"/>
      <c r="AN84" s="8"/>
      <c r="AO84" s="8"/>
      <c r="AP84" s="82"/>
      <c r="AQ84" s="82"/>
      <c r="AR84" s="82"/>
      <c r="AS84" s="82"/>
      <c r="AT84" s="82"/>
      <c r="AU84" s="82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19"/>
      <c r="BG84" s="19"/>
      <c r="BH84" s="19"/>
      <c r="BI84" s="19"/>
      <c r="BJ84" s="19"/>
      <c r="BK84" s="19"/>
      <c r="BL84" s="19"/>
      <c r="BM84" s="17"/>
      <c r="BN84" s="17"/>
      <c r="BO84" s="17"/>
      <c r="BP84" s="17"/>
      <c r="BQ84" s="17"/>
      <c r="BR84" s="4"/>
      <c r="BS84" s="4"/>
      <c r="BT84" s="4"/>
      <c r="BU84" s="4"/>
      <c r="BV84" s="4"/>
      <c r="BW84" s="4"/>
      <c r="BX84" s="4"/>
      <c r="BY84" s="4"/>
      <c r="BZ84" s="4"/>
    </row>
    <row r="85" spans="1:78" ht="15">
      <c r="A85" s="3"/>
      <c r="B85" s="85"/>
      <c r="C85" s="81"/>
      <c r="D85" s="81"/>
      <c r="E85" s="81"/>
      <c r="F85" s="55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0"/>
      <c r="AG85" s="55"/>
      <c r="AH85" s="8"/>
      <c r="AI85" s="8"/>
      <c r="AJ85" s="8"/>
      <c r="AK85" s="8"/>
      <c r="AL85" s="8"/>
      <c r="AM85" s="8"/>
      <c r="AN85" s="8"/>
      <c r="AO85" s="8"/>
      <c r="AP85" s="82"/>
      <c r="AQ85" s="82"/>
      <c r="AR85" s="82"/>
      <c r="AS85" s="82"/>
      <c r="AT85" s="82"/>
      <c r="AU85" s="82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19"/>
      <c r="BG85" s="19"/>
      <c r="BH85" s="19"/>
      <c r="BI85" s="19"/>
      <c r="BJ85" s="19"/>
      <c r="BK85" s="19"/>
      <c r="BL85" s="19"/>
      <c r="BM85" s="17"/>
      <c r="BN85" s="17"/>
      <c r="BO85" s="17"/>
      <c r="BP85" s="17"/>
      <c r="BQ85" s="17"/>
      <c r="BR85" s="4"/>
      <c r="BS85" s="4"/>
      <c r="BT85" s="4"/>
      <c r="BU85" s="4"/>
      <c r="BV85" s="4"/>
      <c r="BW85" s="4"/>
      <c r="BX85" s="4"/>
      <c r="BY85" s="4"/>
      <c r="BZ85" s="4"/>
    </row>
    <row r="86" spans="1:78" ht="15">
      <c r="A86" s="3"/>
      <c r="B86" s="85"/>
      <c r="C86" s="81"/>
      <c r="D86" s="81"/>
      <c r="E86" s="81"/>
      <c r="F86" s="55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0"/>
      <c r="AG86" s="55"/>
      <c r="AH86" s="8"/>
      <c r="AI86" s="8"/>
      <c r="AJ86" s="8"/>
      <c r="AK86" s="8"/>
      <c r="AL86" s="8"/>
      <c r="AM86" s="8"/>
      <c r="AN86" s="8"/>
      <c r="AO86" s="8"/>
      <c r="AP86" s="82"/>
      <c r="AQ86" s="82"/>
      <c r="AR86" s="82"/>
      <c r="AS86" s="82"/>
      <c r="AT86" s="82"/>
      <c r="AU86" s="82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19"/>
      <c r="BG86" s="19"/>
      <c r="BH86" s="19"/>
      <c r="BI86" s="19"/>
      <c r="BJ86" s="19"/>
      <c r="BK86" s="19"/>
      <c r="BL86" s="19"/>
      <c r="BM86" s="17"/>
      <c r="BN86" s="17"/>
      <c r="BO86" s="17"/>
      <c r="BP86" s="17"/>
      <c r="BQ86" s="17"/>
      <c r="BR86" s="4"/>
      <c r="BS86" s="4"/>
      <c r="BT86" s="4"/>
      <c r="BU86" s="4"/>
      <c r="BV86" s="4"/>
      <c r="BW86" s="4"/>
      <c r="BX86" s="4"/>
      <c r="BY86" s="4"/>
      <c r="BZ86" s="4"/>
    </row>
    <row r="87" spans="1:78" ht="15">
      <c r="A87" s="3"/>
      <c r="B87" s="85"/>
      <c r="C87" s="81"/>
      <c r="D87" s="81"/>
      <c r="E87" s="81"/>
      <c r="F87" s="55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0"/>
      <c r="AG87" s="55"/>
      <c r="AH87" s="8"/>
      <c r="AI87" s="8"/>
      <c r="AJ87" s="8"/>
      <c r="AK87" s="8"/>
      <c r="AL87" s="8"/>
      <c r="AM87" s="8"/>
      <c r="AN87" s="8"/>
      <c r="AO87" s="8"/>
      <c r="AP87" s="82"/>
      <c r="AQ87" s="82"/>
      <c r="AR87" s="82"/>
      <c r="AS87" s="82"/>
      <c r="AT87" s="82"/>
      <c r="AU87" s="82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19"/>
      <c r="BG87" s="19"/>
      <c r="BH87" s="19"/>
      <c r="BI87" s="19"/>
      <c r="BJ87" s="19"/>
      <c r="BK87" s="19"/>
      <c r="BL87" s="19"/>
      <c r="BM87" s="17"/>
      <c r="BN87" s="17"/>
      <c r="BO87" s="17"/>
      <c r="BP87" s="17"/>
      <c r="BQ87" s="17"/>
      <c r="BR87" s="4"/>
      <c r="BS87" s="4"/>
      <c r="BT87" s="4"/>
      <c r="BU87" s="4"/>
      <c r="BV87" s="4"/>
      <c r="BW87" s="4"/>
      <c r="BX87" s="4"/>
      <c r="BY87" s="4"/>
      <c r="BZ87" s="4"/>
    </row>
    <row r="88" spans="1:78" ht="15">
      <c r="A88" s="3"/>
      <c r="B88" s="85"/>
      <c r="C88" s="81"/>
      <c r="D88" s="81"/>
      <c r="E88" s="81"/>
      <c r="F88" s="55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0"/>
      <c r="AG88" s="55"/>
      <c r="AH88" s="8"/>
      <c r="AI88" s="8"/>
      <c r="AJ88" s="8"/>
      <c r="AK88" s="8"/>
      <c r="AL88" s="8"/>
      <c r="AM88" s="8"/>
      <c r="AN88" s="8"/>
      <c r="AO88" s="8"/>
      <c r="AP88" s="82"/>
      <c r="AQ88" s="82"/>
      <c r="AR88" s="82"/>
      <c r="AS88" s="82"/>
      <c r="AT88" s="82"/>
      <c r="AU88" s="82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19"/>
      <c r="BG88" s="19"/>
      <c r="BH88" s="19"/>
      <c r="BI88" s="19"/>
      <c r="BJ88" s="19"/>
      <c r="BK88" s="19"/>
      <c r="BL88" s="19"/>
      <c r="BM88" s="17"/>
      <c r="BN88" s="17"/>
      <c r="BO88" s="17"/>
      <c r="BP88" s="17"/>
      <c r="BQ88" s="17"/>
      <c r="BR88" s="4"/>
      <c r="BS88" s="4"/>
      <c r="BT88" s="4"/>
      <c r="BU88" s="4"/>
      <c r="BV88" s="4"/>
      <c r="BW88" s="4"/>
      <c r="BX88" s="4"/>
      <c r="BY88" s="4"/>
      <c r="BZ88" s="4"/>
    </row>
    <row r="89" spans="1:78" ht="15">
      <c r="A89" s="3"/>
      <c r="B89" s="85"/>
      <c r="C89" s="81"/>
      <c r="D89" s="81"/>
      <c r="E89" s="81"/>
      <c r="F89" s="55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0"/>
      <c r="AG89" s="55"/>
      <c r="AH89" s="8"/>
      <c r="AI89" s="8"/>
      <c r="AJ89" s="8"/>
      <c r="AK89" s="8"/>
      <c r="AL89" s="8"/>
      <c r="AM89" s="8"/>
      <c r="AN89" s="8"/>
      <c r="AO89" s="8"/>
      <c r="AP89" s="82"/>
      <c r="AQ89" s="82"/>
      <c r="AR89" s="82"/>
      <c r="AS89" s="82"/>
      <c r="AT89" s="82"/>
      <c r="AU89" s="82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19"/>
      <c r="BG89" s="19"/>
      <c r="BH89" s="19"/>
      <c r="BI89" s="19"/>
      <c r="BJ89" s="19"/>
      <c r="BK89" s="19"/>
      <c r="BL89" s="19"/>
      <c r="BM89" s="17"/>
      <c r="BN89" s="17"/>
      <c r="BO89" s="17"/>
      <c r="BP89" s="17"/>
      <c r="BQ89" s="17"/>
      <c r="BR89" s="4"/>
      <c r="BS89" s="4"/>
      <c r="BT89" s="4"/>
      <c r="BU89" s="4"/>
      <c r="BV89" s="4"/>
      <c r="BW89" s="4"/>
      <c r="BX89" s="4"/>
      <c r="BY89" s="4"/>
      <c r="BZ89" s="4"/>
    </row>
    <row r="90" spans="1:78" ht="15">
      <c r="A90" s="3"/>
      <c r="B90" s="85"/>
      <c r="C90" s="81"/>
      <c r="D90" s="81"/>
      <c r="E90" s="81"/>
      <c r="F90" s="55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0"/>
      <c r="AG90" s="55"/>
      <c r="AH90" s="8"/>
      <c r="AI90" s="8"/>
      <c r="AJ90" s="8"/>
      <c r="AK90" s="8"/>
      <c r="AL90" s="8"/>
      <c r="AM90" s="8"/>
      <c r="AN90" s="8"/>
      <c r="AO90" s="8"/>
      <c r="AP90" s="82"/>
      <c r="AQ90" s="82"/>
      <c r="AR90" s="82"/>
      <c r="AS90" s="82"/>
      <c r="AT90" s="82"/>
      <c r="AU90" s="82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19"/>
      <c r="BG90" s="19"/>
      <c r="BH90" s="19"/>
      <c r="BI90" s="19"/>
      <c r="BJ90" s="19"/>
      <c r="BK90" s="19"/>
      <c r="BL90" s="19"/>
      <c r="BM90" s="17"/>
      <c r="BN90" s="17"/>
      <c r="BO90" s="17"/>
      <c r="BP90" s="17"/>
      <c r="BQ90" s="17"/>
      <c r="BR90" s="4"/>
      <c r="BS90" s="4"/>
      <c r="BT90" s="4"/>
      <c r="BU90" s="4"/>
      <c r="BV90" s="4"/>
      <c r="BW90" s="4"/>
      <c r="BX90" s="4"/>
      <c r="BY90" s="4"/>
      <c r="BZ90" s="4"/>
    </row>
    <row r="91" spans="1:78" ht="15">
      <c r="A91" s="3"/>
      <c r="B91" s="85"/>
      <c r="C91" s="81"/>
      <c r="D91" s="81"/>
      <c r="E91" s="81"/>
      <c r="F91" s="55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0"/>
      <c r="AG91" s="55"/>
      <c r="AH91" s="8"/>
      <c r="AI91" s="8"/>
      <c r="AJ91" s="8"/>
      <c r="AK91" s="8"/>
      <c r="AL91" s="8"/>
      <c r="AM91" s="8"/>
      <c r="AN91" s="8"/>
      <c r="AO91" s="8"/>
      <c r="AP91" s="82"/>
      <c r="AQ91" s="82"/>
      <c r="AR91" s="82"/>
      <c r="AS91" s="82"/>
      <c r="AT91" s="82"/>
      <c r="AU91" s="82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19"/>
      <c r="BG91" s="19"/>
      <c r="BH91" s="19"/>
      <c r="BI91" s="19"/>
      <c r="BJ91" s="19"/>
      <c r="BK91" s="19"/>
      <c r="BL91" s="19"/>
      <c r="BM91" s="17"/>
      <c r="BN91" s="17"/>
      <c r="BO91" s="17"/>
      <c r="BP91" s="17"/>
      <c r="BQ91" s="17"/>
      <c r="BR91" s="4"/>
      <c r="BS91" s="4"/>
      <c r="BT91" s="4"/>
      <c r="BU91" s="4"/>
      <c r="BV91" s="4"/>
      <c r="BW91" s="4"/>
      <c r="BX91" s="4"/>
      <c r="BY91" s="4"/>
      <c r="BZ91" s="4"/>
    </row>
    <row r="92" spans="1:78" ht="15">
      <c r="A92" s="3"/>
      <c r="B92" s="85"/>
      <c r="C92" s="81"/>
      <c r="D92" s="81"/>
      <c r="E92" s="81"/>
      <c r="F92" s="55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0"/>
      <c r="AG92" s="55"/>
      <c r="AH92" s="8"/>
      <c r="AI92" s="8"/>
      <c r="AJ92" s="8"/>
      <c r="AK92" s="8"/>
      <c r="AL92" s="8"/>
      <c r="AM92" s="8"/>
      <c r="AN92" s="8"/>
      <c r="AO92" s="8"/>
      <c r="AP92" s="82"/>
      <c r="AQ92" s="82"/>
      <c r="AR92" s="82"/>
      <c r="AS92" s="82"/>
      <c r="AT92" s="82"/>
      <c r="AU92" s="82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19"/>
      <c r="BG92" s="19"/>
      <c r="BH92" s="19"/>
      <c r="BI92" s="19"/>
      <c r="BJ92" s="19"/>
      <c r="BK92" s="19"/>
      <c r="BL92" s="19"/>
      <c r="BM92" s="17"/>
      <c r="BN92" s="17"/>
      <c r="BO92" s="17"/>
      <c r="BP92" s="17"/>
      <c r="BQ92" s="17"/>
      <c r="BR92" s="4"/>
      <c r="BS92" s="4"/>
      <c r="BT92" s="4"/>
      <c r="BU92" s="4"/>
      <c r="BV92" s="4"/>
      <c r="BW92" s="4"/>
      <c r="BX92" s="4"/>
      <c r="BY92" s="4"/>
      <c r="BZ92" s="4"/>
    </row>
    <row r="93" spans="1:78" ht="15">
      <c r="A93" s="3"/>
      <c r="B93" s="86"/>
      <c r="C93" s="8"/>
      <c r="D93" s="8"/>
      <c r="E93" s="8"/>
      <c r="F93" s="5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0"/>
      <c r="AG93" s="55"/>
      <c r="AH93" s="8"/>
      <c r="AI93" s="8"/>
      <c r="AJ93" s="8"/>
      <c r="AK93" s="8"/>
      <c r="AL93" s="8"/>
      <c r="AM93" s="8"/>
      <c r="AN93" s="8"/>
      <c r="AO93" s="8"/>
      <c r="AP93" s="82"/>
      <c r="AQ93" s="82"/>
      <c r="AR93" s="82"/>
      <c r="AS93" s="82"/>
      <c r="AT93" s="82"/>
      <c r="AU93" s="82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19"/>
      <c r="BG93" s="19"/>
      <c r="BH93" s="19"/>
      <c r="BI93" s="19"/>
      <c r="BJ93" s="19"/>
      <c r="BK93" s="19"/>
      <c r="BL93" s="19"/>
      <c r="BM93" s="17"/>
      <c r="BN93" s="17"/>
      <c r="BO93" s="17"/>
      <c r="BP93" s="17"/>
      <c r="BQ93" s="17"/>
      <c r="BR93" s="4"/>
      <c r="BS93" s="4"/>
      <c r="BT93" s="4"/>
      <c r="BU93" s="4"/>
      <c r="BV93" s="4"/>
      <c r="BW93" s="4"/>
      <c r="BX93" s="4"/>
      <c r="BY93" s="4"/>
      <c r="BZ93" s="4"/>
    </row>
    <row r="94" spans="1:78" ht="15">
      <c r="A94" s="3"/>
      <c r="B94" s="86"/>
      <c r="C94" s="8"/>
      <c r="D94" s="8"/>
      <c r="E94" s="8"/>
      <c r="F94" s="55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0"/>
      <c r="AG94" s="55"/>
      <c r="AH94" s="8"/>
      <c r="AI94" s="8"/>
      <c r="AJ94" s="8"/>
      <c r="AK94" s="8"/>
      <c r="AL94" s="8"/>
      <c r="AM94" s="8"/>
      <c r="AN94" s="8"/>
      <c r="AO94" s="8"/>
      <c r="AP94" s="82"/>
      <c r="AQ94" s="82"/>
      <c r="AR94" s="82"/>
      <c r="AS94" s="82"/>
      <c r="AT94" s="82"/>
      <c r="AU94" s="82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19"/>
      <c r="BG94" s="19"/>
      <c r="BH94" s="19"/>
      <c r="BI94" s="19"/>
      <c r="BJ94" s="19"/>
      <c r="BK94" s="19"/>
      <c r="BL94" s="19"/>
      <c r="BM94" s="17"/>
      <c r="BN94" s="17"/>
      <c r="BO94" s="17"/>
      <c r="BP94" s="17"/>
      <c r="BQ94" s="17"/>
      <c r="BR94" s="4"/>
      <c r="BS94" s="4"/>
      <c r="BT94" s="4"/>
      <c r="BU94" s="4"/>
      <c r="BV94" s="4"/>
      <c r="BW94" s="4"/>
      <c r="BX94" s="4"/>
      <c r="BY94" s="4"/>
      <c r="BZ94" s="4"/>
    </row>
    <row r="95" spans="1:78" ht="15">
      <c r="A95" s="3"/>
      <c r="B95" s="86"/>
      <c r="C95" s="8"/>
      <c r="D95" s="8"/>
      <c r="E95" s="8"/>
      <c r="F95" s="55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0"/>
      <c r="AG95" s="55"/>
      <c r="AH95" s="8"/>
      <c r="AI95" s="8"/>
      <c r="AJ95" s="8"/>
      <c r="AK95" s="8"/>
      <c r="AL95" s="8"/>
      <c r="AM95" s="8"/>
      <c r="AN95" s="8"/>
      <c r="AO95" s="8"/>
      <c r="AP95" s="82"/>
      <c r="AQ95" s="82"/>
      <c r="AR95" s="82"/>
      <c r="AS95" s="82"/>
      <c r="AT95" s="82"/>
      <c r="AU95" s="82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19"/>
      <c r="BG95" s="19"/>
      <c r="BH95" s="19"/>
      <c r="BI95" s="19"/>
      <c r="BJ95" s="19"/>
      <c r="BK95" s="19"/>
      <c r="BL95" s="19"/>
      <c r="BM95" s="17"/>
      <c r="BN95" s="17"/>
      <c r="BO95" s="17"/>
      <c r="BP95" s="17"/>
      <c r="BQ95" s="17"/>
      <c r="BR95" s="4"/>
      <c r="BS95" s="4"/>
      <c r="BT95" s="4"/>
      <c r="BU95" s="4"/>
      <c r="BV95" s="4"/>
      <c r="BW95" s="4"/>
      <c r="BX95" s="4"/>
      <c r="BY95" s="4"/>
      <c r="BZ95" s="4"/>
    </row>
    <row r="96" spans="1:78" ht="15">
      <c r="A96" s="3"/>
      <c r="B96" s="86"/>
      <c r="C96" s="8"/>
      <c r="D96" s="8"/>
      <c r="E96" s="8"/>
      <c r="F96" s="55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0"/>
      <c r="AG96" s="55"/>
      <c r="AH96" s="8"/>
      <c r="AI96" s="8"/>
      <c r="AJ96" s="8"/>
      <c r="AK96" s="8"/>
      <c r="AL96" s="8"/>
      <c r="AM96" s="8"/>
      <c r="AN96" s="8"/>
      <c r="AO96" s="8"/>
      <c r="AP96" s="82"/>
      <c r="AQ96" s="82"/>
      <c r="AR96" s="82"/>
      <c r="AS96" s="82"/>
      <c r="AT96" s="82"/>
      <c r="AU96" s="82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19"/>
      <c r="BG96" s="19"/>
      <c r="BH96" s="19"/>
      <c r="BI96" s="19"/>
      <c r="BJ96" s="19"/>
      <c r="BK96" s="19"/>
      <c r="BL96" s="19"/>
      <c r="BM96" s="17"/>
      <c r="BN96" s="17"/>
      <c r="BO96" s="17"/>
      <c r="BP96" s="17"/>
      <c r="BQ96" s="17"/>
      <c r="BR96" s="4"/>
      <c r="BS96" s="4"/>
      <c r="BT96" s="4"/>
      <c r="BU96" s="4"/>
      <c r="BV96" s="4"/>
      <c r="BW96" s="4"/>
      <c r="BX96" s="4"/>
      <c r="BY96" s="4"/>
      <c r="BZ96" s="4"/>
    </row>
    <row r="97" spans="1:78" ht="15">
      <c r="A97" s="3"/>
      <c r="B97" s="86"/>
      <c r="C97" s="8"/>
      <c r="D97" s="8"/>
      <c r="E97" s="8"/>
      <c r="F97" s="55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0"/>
      <c r="AG97" s="55"/>
      <c r="AH97" s="8"/>
      <c r="AI97" s="8"/>
      <c r="AJ97" s="8"/>
      <c r="AK97" s="8"/>
      <c r="AL97" s="8"/>
      <c r="AM97" s="8"/>
      <c r="AN97" s="8"/>
      <c r="AO97" s="8"/>
      <c r="AP97" s="82"/>
      <c r="AQ97" s="82"/>
      <c r="AR97" s="82"/>
      <c r="AS97" s="82"/>
      <c r="AT97" s="82"/>
      <c r="AU97" s="82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19"/>
      <c r="BG97" s="19"/>
      <c r="BH97" s="19"/>
      <c r="BI97" s="19"/>
      <c r="BJ97" s="19"/>
      <c r="BK97" s="19"/>
      <c r="BL97" s="19"/>
      <c r="BM97" s="17"/>
      <c r="BN97" s="17"/>
      <c r="BO97" s="17"/>
      <c r="BP97" s="17"/>
      <c r="BQ97" s="17"/>
      <c r="BR97" s="4"/>
      <c r="BS97" s="4"/>
      <c r="BT97" s="4"/>
      <c r="BU97" s="4"/>
      <c r="BV97" s="4"/>
      <c r="BW97" s="4"/>
      <c r="BX97" s="4"/>
      <c r="BY97" s="4"/>
      <c r="BZ97" s="4"/>
    </row>
    <row r="98" spans="1:78" ht="15">
      <c r="A98" s="3"/>
      <c r="B98" s="86"/>
      <c r="C98" s="8"/>
      <c r="D98" s="8"/>
      <c r="E98" s="8"/>
      <c r="F98" s="55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0"/>
      <c r="AG98" s="55"/>
      <c r="AH98" s="8"/>
      <c r="AI98" s="8"/>
      <c r="AJ98" s="8"/>
      <c r="AK98" s="8"/>
      <c r="AL98" s="8"/>
      <c r="AM98" s="8"/>
      <c r="AN98" s="8"/>
      <c r="AO98" s="8"/>
      <c r="AP98" s="82"/>
      <c r="AQ98" s="82"/>
      <c r="AR98" s="82"/>
      <c r="AS98" s="82"/>
      <c r="AT98" s="82"/>
      <c r="AU98" s="82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19"/>
      <c r="BG98" s="19"/>
      <c r="BH98" s="19"/>
      <c r="BI98" s="19"/>
      <c r="BJ98" s="19"/>
      <c r="BK98" s="19"/>
      <c r="BL98" s="19"/>
      <c r="BM98" s="17"/>
      <c r="BN98" s="17"/>
      <c r="BO98" s="17"/>
      <c r="BP98" s="17"/>
      <c r="BQ98" s="17"/>
      <c r="BR98" s="4"/>
      <c r="BS98" s="4"/>
      <c r="BT98" s="4"/>
      <c r="BU98" s="4"/>
      <c r="BV98" s="4"/>
      <c r="BW98" s="4"/>
      <c r="BX98" s="4"/>
      <c r="BY98" s="4"/>
      <c r="BZ98" s="4"/>
    </row>
    <row r="99" spans="1:78" ht="15">
      <c r="A99" s="3"/>
      <c r="B99" s="86"/>
      <c r="C99" s="8"/>
      <c r="D99" s="8"/>
      <c r="E99" s="8"/>
      <c r="F99" s="55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0"/>
      <c r="AG99" s="55"/>
      <c r="AH99" s="8"/>
      <c r="AI99" s="8"/>
      <c r="AJ99" s="8"/>
      <c r="AK99" s="8"/>
      <c r="AL99" s="8"/>
      <c r="AM99" s="8"/>
      <c r="AN99" s="8"/>
      <c r="AO99" s="8"/>
      <c r="AP99" s="82"/>
      <c r="AQ99" s="82"/>
      <c r="AR99" s="82"/>
      <c r="AS99" s="82"/>
      <c r="AT99" s="82"/>
      <c r="AU99" s="82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19"/>
      <c r="BG99" s="19"/>
      <c r="BH99" s="19"/>
      <c r="BI99" s="19"/>
      <c r="BJ99" s="19"/>
      <c r="BK99" s="19"/>
      <c r="BL99" s="19"/>
      <c r="BM99" s="17"/>
      <c r="BN99" s="17"/>
      <c r="BO99" s="17"/>
      <c r="BP99" s="17"/>
      <c r="BQ99" s="17"/>
      <c r="BR99" s="4"/>
      <c r="BS99" s="4"/>
      <c r="BT99" s="4"/>
      <c r="BU99" s="4"/>
      <c r="BV99" s="4"/>
      <c r="BW99" s="4"/>
      <c r="BX99" s="4"/>
      <c r="BY99" s="4"/>
      <c r="BZ99" s="4"/>
    </row>
    <row r="100" spans="1:78" ht="15">
      <c r="A100" s="3"/>
      <c r="B100" s="86"/>
      <c r="C100" s="8"/>
      <c r="D100" s="8"/>
      <c r="E100" s="8"/>
      <c r="F100" s="55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0"/>
      <c r="AG100" s="55"/>
      <c r="AH100" s="8"/>
      <c r="AI100" s="8"/>
      <c r="AJ100" s="8"/>
      <c r="AK100" s="8"/>
      <c r="AL100" s="8"/>
      <c r="AM100" s="8"/>
      <c r="AN100" s="8"/>
      <c r="AO100" s="8"/>
      <c r="AP100" s="82"/>
      <c r="AQ100" s="82"/>
      <c r="AR100" s="82"/>
      <c r="AS100" s="82"/>
      <c r="AT100" s="82"/>
      <c r="AU100" s="82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19"/>
      <c r="BG100" s="19"/>
      <c r="BH100" s="19"/>
      <c r="BI100" s="19"/>
      <c r="BJ100" s="19"/>
      <c r="BK100" s="19"/>
      <c r="BL100" s="19"/>
      <c r="BM100" s="17"/>
      <c r="BN100" s="17"/>
      <c r="BO100" s="17"/>
      <c r="BP100" s="17"/>
      <c r="BQ100" s="17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1:78" ht="15">
      <c r="A101" s="10"/>
      <c r="B101" s="8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0"/>
      <c r="AG101" s="55"/>
      <c r="AH101" s="8"/>
      <c r="AI101" s="8"/>
      <c r="AJ101" s="8"/>
      <c r="AK101" s="8"/>
      <c r="AL101" s="8"/>
      <c r="AM101" s="8"/>
      <c r="AN101" s="8"/>
      <c r="AO101" s="8"/>
      <c r="AP101" s="82"/>
      <c r="AQ101" s="82"/>
      <c r="AR101" s="82"/>
      <c r="AS101" s="82"/>
      <c r="AT101" s="82"/>
      <c r="AU101" s="82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19"/>
      <c r="BG101" s="19"/>
      <c r="BH101" s="19"/>
      <c r="BI101" s="19"/>
      <c r="BJ101" s="19"/>
      <c r="BK101" s="19"/>
      <c r="BL101" s="19"/>
      <c r="BM101" s="17"/>
      <c r="BN101" s="17"/>
      <c r="BO101" s="17"/>
      <c r="BP101" s="17"/>
      <c r="BQ101" s="17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1:78" ht="15">
      <c r="A102" s="10"/>
      <c r="B102" s="8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0"/>
      <c r="AG102" s="55"/>
      <c r="AH102" s="8"/>
      <c r="AI102" s="8"/>
      <c r="AJ102" s="8"/>
      <c r="AK102" s="8"/>
      <c r="AL102" s="8"/>
      <c r="AM102" s="8"/>
      <c r="AN102" s="8"/>
      <c r="AO102" s="8"/>
      <c r="AP102" s="82"/>
      <c r="AQ102" s="82"/>
      <c r="AR102" s="82"/>
      <c r="AS102" s="82"/>
      <c r="AT102" s="82"/>
      <c r="AU102" s="82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19"/>
      <c r="BG102" s="19"/>
      <c r="BH102" s="19"/>
      <c r="BI102" s="19"/>
      <c r="BJ102" s="19"/>
      <c r="BK102" s="19"/>
      <c r="BL102" s="19"/>
      <c r="BM102" s="17"/>
      <c r="BN102" s="17"/>
      <c r="BO102" s="17"/>
      <c r="BP102" s="17"/>
      <c r="BQ102" s="17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1:78" ht="15">
      <c r="A103" s="10"/>
      <c r="B103" s="8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0"/>
      <c r="AG103" s="55"/>
      <c r="AH103" s="8"/>
      <c r="AI103" s="8"/>
      <c r="AJ103" s="8"/>
      <c r="AK103" s="8"/>
      <c r="AL103" s="8"/>
      <c r="AM103" s="8"/>
      <c r="AN103" s="8"/>
      <c r="AO103" s="8"/>
      <c r="AP103" s="82"/>
      <c r="AQ103" s="82"/>
      <c r="AR103" s="82"/>
      <c r="AS103" s="82"/>
      <c r="AT103" s="82"/>
      <c r="AU103" s="82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19"/>
      <c r="BG103" s="19"/>
      <c r="BH103" s="19"/>
      <c r="BI103" s="19"/>
      <c r="BJ103" s="19"/>
      <c r="BK103" s="19"/>
      <c r="BL103" s="19"/>
      <c r="BM103" s="17"/>
      <c r="BN103" s="17"/>
      <c r="BO103" s="17"/>
      <c r="BP103" s="17"/>
      <c r="BQ103" s="17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1:78" ht="15">
      <c r="A104" s="10"/>
      <c r="B104" s="8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0"/>
      <c r="AG104" s="55"/>
      <c r="AH104" s="8"/>
      <c r="AI104" s="8"/>
      <c r="AJ104" s="8"/>
      <c r="AK104" s="8"/>
      <c r="AL104" s="8"/>
      <c r="AM104" s="8"/>
      <c r="AN104" s="8"/>
      <c r="AO104" s="8"/>
      <c r="AP104" s="82"/>
      <c r="AQ104" s="82"/>
      <c r="AR104" s="82"/>
      <c r="AS104" s="82"/>
      <c r="AT104" s="82"/>
      <c r="AU104" s="82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19"/>
      <c r="BG104" s="19"/>
      <c r="BH104" s="19"/>
      <c r="BI104" s="19"/>
      <c r="BJ104" s="19"/>
      <c r="BK104" s="19"/>
      <c r="BL104" s="19"/>
      <c r="BM104" s="17"/>
      <c r="BN104" s="17"/>
      <c r="BO104" s="17"/>
      <c r="BP104" s="17"/>
      <c r="BQ104" s="17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1:78" ht="15">
      <c r="A105" s="10"/>
      <c r="B105" s="8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0"/>
      <c r="AG105" s="55"/>
      <c r="AH105" s="8"/>
      <c r="AI105" s="8"/>
      <c r="AJ105" s="8"/>
      <c r="AK105" s="8"/>
      <c r="AL105" s="8"/>
      <c r="AM105" s="8"/>
      <c r="AN105" s="8"/>
      <c r="AO105" s="8"/>
      <c r="AP105" s="82"/>
      <c r="AQ105" s="82"/>
      <c r="AR105" s="82"/>
      <c r="AS105" s="82"/>
      <c r="AT105" s="82"/>
      <c r="AU105" s="82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19"/>
      <c r="BG105" s="19"/>
      <c r="BH105" s="19"/>
      <c r="BI105" s="19"/>
      <c r="BJ105" s="19"/>
      <c r="BK105" s="19"/>
      <c r="BL105" s="19"/>
      <c r="BM105" s="17"/>
      <c r="BN105" s="17"/>
      <c r="BO105" s="17"/>
      <c r="BP105" s="17"/>
      <c r="BQ105" s="17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1:78" ht="15">
      <c r="A106" s="10"/>
      <c r="B106" s="8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0"/>
      <c r="AG106" s="55"/>
      <c r="AH106" s="8"/>
      <c r="AI106" s="8"/>
      <c r="AJ106" s="8"/>
      <c r="AK106" s="8"/>
      <c r="AL106" s="8"/>
      <c r="AM106" s="8"/>
      <c r="AN106" s="8"/>
      <c r="AO106" s="8"/>
      <c r="AP106" s="82"/>
      <c r="AQ106" s="82"/>
      <c r="AR106" s="82"/>
      <c r="AS106" s="82"/>
      <c r="AT106" s="82"/>
      <c r="AU106" s="82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19"/>
      <c r="BG106" s="19"/>
      <c r="BH106" s="19"/>
      <c r="BI106" s="19"/>
      <c r="BJ106" s="19"/>
      <c r="BK106" s="19"/>
      <c r="BL106" s="19"/>
      <c r="BM106" s="17"/>
      <c r="BN106" s="17"/>
      <c r="BO106" s="17"/>
      <c r="BP106" s="17"/>
      <c r="BQ106" s="17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1:78" ht="15">
      <c r="A107" s="10"/>
      <c r="B107" s="8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0"/>
      <c r="AG107" s="55"/>
      <c r="AH107" s="8"/>
      <c r="AI107" s="8"/>
      <c r="AJ107" s="8"/>
      <c r="AK107" s="8"/>
      <c r="AL107" s="8"/>
      <c r="AM107" s="8"/>
      <c r="AN107" s="8"/>
      <c r="AO107" s="8"/>
      <c r="AP107" s="82"/>
      <c r="AQ107" s="82"/>
      <c r="AR107" s="82"/>
      <c r="AS107" s="82"/>
      <c r="AT107" s="82"/>
      <c r="AU107" s="82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19"/>
      <c r="BG107" s="19"/>
      <c r="BH107" s="19"/>
      <c r="BI107" s="19"/>
      <c r="BJ107" s="19"/>
      <c r="BK107" s="19"/>
      <c r="BL107" s="19"/>
      <c r="BM107" s="17"/>
      <c r="BN107" s="17"/>
      <c r="BO107" s="17"/>
      <c r="BP107" s="17"/>
      <c r="BQ107" s="17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1:78" ht="15">
      <c r="A108" s="10"/>
      <c r="B108" s="8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0"/>
      <c r="AG108" s="55"/>
      <c r="AH108" s="8"/>
      <c r="AI108" s="8"/>
      <c r="AJ108" s="8"/>
      <c r="AK108" s="8"/>
      <c r="AL108" s="8"/>
      <c r="AM108" s="8"/>
      <c r="AN108" s="8"/>
      <c r="AO108" s="8"/>
      <c r="AP108" s="82"/>
      <c r="AQ108" s="82"/>
      <c r="AR108" s="82"/>
      <c r="AS108" s="82"/>
      <c r="AT108" s="82"/>
      <c r="AU108" s="82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19"/>
      <c r="BG108" s="19"/>
      <c r="BH108" s="19"/>
      <c r="BI108" s="19"/>
      <c r="BJ108" s="19"/>
      <c r="BK108" s="19"/>
      <c r="BL108" s="19"/>
      <c r="BM108" s="17"/>
      <c r="BN108" s="17"/>
      <c r="BO108" s="17"/>
      <c r="BP108" s="17"/>
      <c r="BQ108" s="17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1:78" ht="15">
      <c r="A109" s="10"/>
      <c r="B109" s="8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0"/>
      <c r="AG109" s="55"/>
      <c r="AH109" s="8"/>
      <c r="AI109" s="8"/>
      <c r="AJ109" s="8"/>
      <c r="AK109" s="8"/>
      <c r="AL109" s="8"/>
      <c r="AM109" s="8"/>
      <c r="AN109" s="8"/>
      <c r="AO109" s="8"/>
      <c r="AP109" s="82"/>
      <c r="AQ109" s="82"/>
      <c r="AR109" s="82"/>
      <c r="AS109" s="82"/>
      <c r="AT109" s="82"/>
      <c r="AU109" s="82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19"/>
      <c r="BG109" s="19"/>
      <c r="BH109" s="19"/>
      <c r="BI109" s="19"/>
      <c r="BJ109" s="19"/>
      <c r="BK109" s="19"/>
      <c r="BL109" s="19"/>
      <c r="BM109" s="17"/>
      <c r="BN109" s="17"/>
      <c r="BO109" s="17"/>
      <c r="BP109" s="17"/>
      <c r="BQ109" s="17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1:78" ht="15">
      <c r="A110" s="10"/>
      <c r="B110" s="8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0"/>
      <c r="AG110" s="55"/>
      <c r="AH110" s="8"/>
      <c r="AI110" s="8"/>
      <c r="AJ110" s="8"/>
      <c r="AK110" s="8"/>
      <c r="AL110" s="8"/>
      <c r="AM110" s="8"/>
      <c r="AN110" s="8"/>
      <c r="AO110" s="8"/>
      <c r="AP110" s="82"/>
      <c r="AQ110" s="82"/>
      <c r="AR110" s="82"/>
      <c r="AS110" s="82"/>
      <c r="AT110" s="82"/>
      <c r="AU110" s="82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19"/>
      <c r="BG110" s="19"/>
      <c r="BH110" s="19"/>
      <c r="BI110" s="19"/>
      <c r="BJ110" s="19"/>
      <c r="BK110" s="19"/>
      <c r="BL110" s="19"/>
      <c r="BM110" s="17"/>
      <c r="BN110" s="17"/>
      <c r="BO110" s="17"/>
      <c r="BP110" s="17"/>
      <c r="BQ110" s="17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1:78" ht="15">
      <c r="A111" s="10"/>
      <c r="B111" s="8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0"/>
      <c r="AG111" s="55"/>
      <c r="AH111" s="8"/>
      <c r="AI111" s="8"/>
      <c r="AJ111" s="8"/>
      <c r="AK111" s="8"/>
      <c r="AL111" s="8"/>
      <c r="AM111" s="8"/>
      <c r="AN111" s="8"/>
      <c r="AO111" s="8"/>
      <c r="AP111" s="82"/>
      <c r="AQ111" s="82"/>
      <c r="AR111" s="82"/>
      <c r="AS111" s="82"/>
      <c r="AT111" s="82"/>
      <c r="AU111" s="82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19"/>
      <c r="BG111" s="19"/>
      <c r="BH111" s="19"/>
      <c r="BI111" s="19"/>
      <c r="BJ111" s="19"/>
      <c r="BK111" s="19"/>
      <c r="BL111" s="19"/>
      <c r="BM111" s="17"/>
      <c r="BN111" s="17"/>
      <c r="BO111" s="17"/>
      <c r="BP111" s="17"/>
      <c r="BQ111" s="17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1:78" ht="1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0"/>
      <c r="AG112" s="55"/>
      <c r="AH112" s="8"/>
      <c r="AI112" s="8"/>
      <c r="AJ112" s="8"/>
      <c r="AK112" s="8"/>
      <c r="AL112" s="8"/>
      <c r="AM112" s="8"/>
      <c r="AN112" s="8"/>
      <c r="AO112" s="8"/>
      <c r="AP112" s="82"/>
      <c r="AQ112" s="82"/>
      <c r="AR112" s="82"/>
      <c r="AS112" s="82"/>
      <c r="AT112" s="82"/>
      <c r="AU112" s="82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19"/>
      <c r="BG112" s="19"/>
      <c r="BH112" s="19"/>
      <c r="BI112" s="19"/>
      <c r="BJ112" s="19"/>
      <c r="BK112" s="19"/>
      <c r="BL112" s="19"/>
      <c r="BM112" s="17"/>
      <c r="BN112" s="17"/>
      <c r="BO112" s="17"/>
      <c r="BP112" s="17"/>
      <c r="BQ112" s="17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1:78" ht="1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0"/>
      <c r="AG113" s="55"/>
      <c r="AH113" s="8"/>
      <c r="AI113" s="8"/>
      <c r="AJ113" s="8"/>
      <c r="AK113" s="8"/>
      <c r="AL113" s="8"/>
      <c r="AM113" s="8"/>
      <c r="AN113" s="8"/>
      <c r="AO113" s="8"/>
      <c r="AP113" s="82"/>
      <c r="AQ113" s="82"/>
      <c r="AR113" s="82"/>
      <c r="AS113" s="82"/>
      <c r="AT113" s="82"/>
      <c r="AU113" s="82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19"/>
      <c r="BG113" s="19"/>
      <c r="BH113" s="19"/>
      <c r="BI113" s="19"/>
      <c r="BJ113" s="19"/>
      <c r="BK113" s="19"/>
      <c r="BL113" s="19"/>
      <c r="BM113" s="17"/>
      <c r="BN113" s="17"/>
      <c r="BO113" s="17"/>
      <c r="BP113" s="17"/>
      <c r="BQ113" s="17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1:78" ht="1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0"/>
      <c r="AG114" s="55"/>
      <c r="AH114" s="8"/>
      <c r="AI114" s="8"/>
      <c r="AJ114" s="8"/>
      <c r="AK114" s="8"/>
      <c r="AL114" s="8"/>
      <c r="AM114" s="8"/>
      <c r="AN114" s="8"/>
      <c r="AO114" s="8"/>
      <c r="AP114" s="82"/>
      <c r="AQ114" s="82"/>
      <c r="AR114" s="82"/>
      <c r="AS114" s="82"/>
      <c r="AT114" s="82"/>
      <c r="AU114" s="82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19"/>
      <c r="BG114" s="19"/>
      <c r="BH114" s="19"/>
      <c r="BI114" s="19"/>
      <c r="BJ114" s="19"/>
      <c r="BK114" s="19"/>
      <c r="BL114" s="19"/>
      <c r="BM114" s="17"/>
      <c r="BN114" s="17"/>
      <c r="BO114" s="17"/>
      <c r="BP114" s="17"/>
      <c r="BQ114" s="17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1:78" ht="1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0"/>
      <c r="AG115" s="55"/>
      <c r="AH115" s="8"/>
      <c r="AI115" s="8"/>
      <c r="AJ115" s="8"/>
      <c r="AK115" s="8"/>
      <c r="AL115" s="8"/>
      <c r="AM115" s="8"/>
      <c r="AN115" s="8"/>
      <c r="AO115" s="8"/>
      <c r="AP115" s="82"/>
      <c r="AQ115" s="82"/>
      <c r="AR115" s="82"/>
      <c r="AS115" s="82"/>
      <c r="AT115" s="82"/>
      <c r="AU115" s="82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19"/>
      <c r="BG115" s="19"/>
      <c r="BH115" s="19"/>
      <c r="BI115" s="19"/>
      <c r="BJ115" s="19"/>
      <c r="BK115" s="19"/>
      <c r="BL115" s="19"/>
      <c r="BM115" s="17"/>
      <c r="BN115" s="17"/>
      <c r="BO115" s="17"/>
      <c r="BP115" s="17"/>
      <c r="BQ115" s="17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1:78" ht="1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0"/>
      <c r="AG116" s="55"/>
      <c r="AH116" s="8"/>
      <c r="AI116" s="8"/>
      <c r="AJ116" s="8"/>
      <c r="AK116" s="8"/>
      <c r="AL116" s="8"/>
      <c r="AM116" s="8"/>
      <c r="AN116" s="8"/>
      <c r="AO116" s="8"/>
      <c r="AP116" s="82"/>
      <c r="AQ116" s="82"/>
      <c r="AR116" s="82"/>
      <c r="AS116" s="82"/>
      <c r="AT116" s="82"/>
      <c r="AU116" s="82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19"/>
      <c r="BG116" s="19"/>
      <c r="BH116" s="19"/>
      <c r="BI116" s="19"/>
      <c r="BJ116" s="19"/>
      <c r="BK116" s="19"/>
      <c r="BL116" s="19"/>
      <c r="BM116" s="17"/>
      <c r="BN116" s="17"/>
      <c r="BO116" s="17"/>
      <c r="BP116" s="17"/>
      <c r="BQ116" s="17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1:78" ht="1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0"/>
      <c r="AG117" s="55"/>
      <c r="AH117" s="8"/>
      <c r="AI117" s="8"/>
      <c r="AJ117" s="8"/>
      <c r="AK117" s="8"/>
      <c r="AL117" s="8"/>
      <c r="AM117" s="8"/>
      <c r="AN117" s="8"/>
      <c r="AO117" s="8"/>
      <c r="AP117" s="82"/>
      <c r="AQ117" s="82"/>
      <c r="AR117" s="82"/>
      <c r="AS117" s="82"/>
      <c r="AT117" s="82"/>
      <c r="AU117" s="82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19"/>
      <c r="BG117" s="19"/>
      <c r="BH117" s="19"/>
      <c r="BI117" s="19"/>
      <c r="BJ117" s="19"/>
      <c r="BK117" s="19"/>
      <c r="BL117" s="19"/>
      <c r="BM117" s="17"/>
      <c r="BN117" s="17"/>
      <c r="BO117" s="17"/>
      <c r="BP117" s="17"/>
      <c r="BQ117" s="17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1:78" ht="1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0"/>
      <c r="AG118" s="55"/>
      <c r="AH118" s="8"/>
      <c r="AI118" s="8"/>
      <c r="AJ118" s="8"/>
      <c r="AK118" s="8"/>
      <c r="AL118" s="8"/>
      <c r="AM118" s="8"/>
      <c r="AN118" s="8"/>
      <c r="AO118" s="8"/>
      <c r="AP118" s="82"/>
      <c r="AQ118" s="82"/>
      <c r="AR118" s="82"/>
      <c r="AS118" s="82"/>
      <c r="AT118" s="82"/>
      <c r="AU118" s="82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19"/>
      <c r="BG118" s="19"/>
      <c r="BH118" s="19"/>
      <c r="BI118" s="19"/>
      <c r="BJ118" s="19"/>
      <c r="BK118" s="19"/>
      <c r="BL118" s="19"/>
      <c r="BM118" s="17"/>
      <c r="BN118" s="17"/>
      <c r="BO118" s="17"/>
      <c r="BP118" s="17"/>
      <c r="BQ118" s="17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1:78" ht="1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0"/>
      <c r="AG119" s="55"/>
      <c r="AH119" s="8"/>
      <c r="AI119" s="8"/>
      <c r="AJ119" s="8"/>
      <c r="AK119" s="8"/>
      <c r="AL119" s="8"/>
      <c r="AM119" s="8"/>
      <c r="AN119" s="8"/>
      <c r="AO119" s="8"/>
      <c r="AP119" s="82"/>
      <c r="AQ119" s="82"/>
      <c r="AR119" s="82"/>
      <c r="AS119" s="82"/>
      <c r="AT119" s="82"/>
      <c r="AU119" s="82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19"/>
      <c r="BG119" s="19"/>
      <c r="BH119" s="19"/>
      <c r="BI119" s="19"/>
      <c r="BJ119" s="19"/>
      <c r="BK119" s="19"/>
      <c r="BL119" s="19"/>
      <c r="BM119" s="17"/>
      <c r="BN119" s="17"/>
      <c r="BO119" s="17"/>
      <c r="BP119" s="17"/>
      <c r="BQ119" s="17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1:78" ht="1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2"/>
      <c r="AQ120" s="82"/>
      <c r="AR120" s="82"/>
      <c r="AS120" s="82"/>
      <c r="AT120" s="82"/>
      <c r="AU120" s="82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19"/>
      <c r="BG120" s="19"/>
      <c r="BH120" s="19"/>
      <c r="BI120" s="19"/>
      <c r="BJ120" s="19"/>
      <c r="BK120" s="19"/>
      <c r="BL120" s="19"/>
      <c r="BM120" s="17"/>
      <c r="BN120" s="17"/>
      <c r="BO120" s="17"/>
      <c r="BP120" s="17"/>
      <c r="BQ120" s="17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1:78" ht="1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2"/>
      <c r="AQ121" s="82"/>
      <c r="AR121" s="82"/>
      <c r="AS121" s="82"/>
      <c r="AT121" s="82"/>
      <c r="AU121" s="82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19"/>
      <c r="BG121" s="19"/>
      <c r="BH121" s="19"/>
      <c r="BI121" s="19"/>
      <c r="BJ121" s="19"/>
      <c r="BK121" s="19"/>
      <c r="BL121" s="19"/>
      <c r="BM121" s="17"/>
      <c r="BN121" s="17"/>
      <c r="BO121" s="17"/>
      <c r="BP121" s="17"/>
      <c r="BQ121" s="17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1:78" ht="1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2"/>
      <c r="AQ122" s="82"/>
      <c r="AR122" s="82"/>
      <c r="AS122" s="82"/>
      <c r="AT122" s="82"/>
      <c r="AU122" s="82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19"/>
      <c r="BG122" s="19"/>
      <c r="BH122" s="19"/>
      <c r="BI122" s="19"/>
      <c r="BJ122" s="19"/>
      <c r="BK122" s="19"/>
      <c r="BL122" s="19"/>
      <c r="BM122" s="17"/>
      <c r="BN122" s="17"/>
      <c r="BO122" s="17"/>
      <c r="BP122" s="17"/>
      <c r="BQ122" s="17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1:78" ht="1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2"/>
      <c r="AQ123" s="82"/>
      <c r="AR123" s="82"/>
      <c r="AS123" s="82"/>
      <c r="AT123" s="82"/>
      <c r="AU123" s="82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19"/>
      <c r="BG123" s="19"/>
      <c r="BH123" s="19"/>
      <c r="BI123" s="19"/>
      <c r="BJ123" s="19"/>
      <c r="BK123" s="19"/>
      <c r="BL123" s="19"/>
      <c r="BM123" s="17"/>
      <c r="BN123" s="17"/>
      <c r="BO123" s="17"/>
      <c r="BP123" s="17"/>
      <c r="BQ123" s="17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1:78" ht="1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2"/>
      <c r="AQ124" s="82"/>
      <c r="AR124" s="82"/>
      <c r="AS124" s="82"/>
      <c r="AT124" s="82"/>
      <c r="AU124" s="82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19"/>
      <c r="BG124" s="19"/>
      <c r="BH124" s="19"/>
      <c r="BI124" s="19"/>
      <c r="BJ124" s="19"/>
      <c r="BK124" s="19"/>
      <c r="BL124" s="19"/>
      <c r="BM124" s="17"/>
      <c r="BN124" s="17"/>
      <c r="BO124" s="17"/>
      <c r="BP124" s="17"/>
      <c r="BQ124" s="17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1:78" ht="15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2"/>
      <c r="AQ125" s="82"/>
      <c r="AR125" s="82"/>
      <c r="AS125" s="82"/>
      <c r="AT125" s="82"/>
      <c r="AU125" s="82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19"/>
      <c r="BG125" s="19"/>
      <c r="BH125" s="19"/>
      <c r="BI125" s="19"/>
      <c r="BJ125" s="19"/>
      <c r="BK125" s="19"/>
      <c r="BL125" s="19"/>
      <c r="BM125" s="17"/>
      <c r="BN125" s="17"/>
      <c r="BO125" s="17"/>
      <c r="BP125" s="17"/>
      <c r="BQ125" s="17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1:78" ht="1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2"/>
      <c r="AQ126" s="82"/>
      <c r="AR126" s="82"/>
      <c r="AS126" s="82"/>
      <c r="AT126" s="82"/>
      <c r="AU126" s="82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19"/>
      <c r="BG126" s="19"/>
      <c r="BH126" s="19"/>
      <c r="BI126" s="19"/>
      <c r="BJ126" s="19"/>
      <c r="BK126" s="19"/>
      <c r="BL126" s="19"/>
      <c r="BM126" s="17"/>
      <c r="BN126" s="17"/>
      <c r="BO126" s="17"/>
      <c r="BP126" s="17"/>
      <c r="BQ126" s="17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1:78" ht="15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2"/>
      <c r="AQ127" s="82"/>
      <c r="AR127" s="82"/>
      <c r="AS127" s="82"/>
      <c r="AT127" s="82"/>
      <c r="AU127" s="82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19"/>
      <c r="BG127" s="19"/>
      <c r="BH127" s="19"/>
      <c r="BI127" s="19"/>
      <c r="BJ127" s="19"/>
      <c r="BK127" s="19"/>
      <c r="BL127" s="19"/>
      <c r="BM127" s="17"/>
      <c r="BN127" s="17"/>
      <c r="BO127" s="17"/>
      <c r="BP127" s="17"/>
      <c r="BQ127" s="17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1:78" ht="15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2"/>
      <c r="AQ128" s="82"/>
      <c r="AR128" s="82"/>
      <c r="AS128" s="82"/>
      <c r="AT128" s="82"/>
      <c r="AU128" s="82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19"/>
      <c r="BG128" s="19"/>
      <c r="BH128" s="19"/>
      <c r="BI128" s="19"/>
      <c r="BJ128" s="19"/>
      <c r="BK128" s="19"/>
      <c r="BL128" s="19"/>
      <c r="BM128" s="17"/>
      <c r="BN128" s="17"/>
      <c r="BO128" s="17"/>
      <c r="BP128" s="17"/>
      <c r="BQ128" s="17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1:78" ht="15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2"/>
      <c r="AQ129" s="82"/>
      <c r="AR129" s="82"/>
      <c r="AS129" s="82"/>
      <c r="AT129" s="82"/>
      <c r="AU129" s="82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19"/>
      <c r="BG129" s="19"/>
      <c r="BH129" s="19"/>
      <c r="BI129" s="19"/>
      <c r="BJ129" s="19"/>
      <c r="BK129" s="19"/>
      <c r="BL129" s="19"/>
      <c r="BM129" s="17"/>
      <c r="BN129" s="17"/>
      <c r="BO129" s="17"/>
      <c r="BP129" s="17"/>
      <c r="BQ129" s="17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1:78" ht="15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2"/>
      <c r="AQ130" s="82"/>
      <c r="AR130" s="82"/>
      <c r="AS130" s="82"/>
      <c r="AT130" s="82"/>
      <c r="AU130" s="82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19"/>
      <c r="BG130" s="19"/>
      <c r="BH130" s="19"/>
      <c r="BI130" s="19"/>
      <c r="BJ130" s="19"/>
      <c r="BK130" s="19"/>
      <c r="BL130" s="19"/>
      <c r="BM130" s="17"/>
      <c r="BN130" s="17"/>
      <c r="BO130" s="17"/>
      <c r="BP130" s="17"/>
      <c r="BQ130" s="17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1:78" ht="1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2"/>
      <c r="AQ131" s="82"/>
      <c r="AR131" s="82"/>
      <c r="AS131" s="82"/>
      <c r="AT131" s="82"/>
      <c r="AU131" s="82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19"/>
      <c r="BG131" s="19"/>
      <c r="BH131" s="19"/>
      <c r="BI131" s="19"/>
      <c r="BJ131" s="19"/>
      <c r="BK131" s="19"/>
      <c r="BL131" s="19"/>
      <c r="BM131" s="17"/>
      <c r="BN131" s="17"/>
      <c r="BO131" s="17"/>
      <c r="BP131" s="17"/>
      <c r="BQ131" s="17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1:78" ht="1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2"/>
      <c r="AQ132" s="82"/>
      <c r="AR132" s="82"/>
      <c r="AS132" s="82"/>
      <c r="AT132" s="82"/>
      <c r="AU132" s="82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19"/>
      <c r="BG132" s="19"/>
      <c r="BH132" s="19"/>
      <c r="BI132" s="19"/>
      <c r="BJ132" s="19"/>
      <c r="BK132" s="19"/>
      <c r="BL132" s="19"/>
      <c r="BM132" s="17"/>
      <c r="BN132" s="17"/>
      <c r="BO132" s="17"/>
      <c r="BP132" s="17"/>
      <c r="BQ132" s="17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1:78" ht="1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1:78" ht="1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1:78" ht="1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1:78" ht="1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1:78" ht="1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1:78" ht="1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1:78" ht="1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1:78" ht="1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1:78" ht="1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1:78" ht="1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1:78" ht="1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1:78" ht="1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1:78" ht="1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1:78" ht="1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1:78" ht="1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1:78" ht="1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1:78" ht="1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8" ht="1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1:78" ht="1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1:78" ht="1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1:78" ht="1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1:78" ht="1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1:78" ht="1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1:78" ht="1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1:78" ht="1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1:78" ht="1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1:78" ht="1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1:78" ht="1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1:78" ht="1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1:78" ht="1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1:78" ht="1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1:78" ht="1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1:78" ht="1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1:78" ht="1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1:78" ht="1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1:78" ht="1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1:78" ht="1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1:78" ht="1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1:78" ht="1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1:78" ht="1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  <row r="173" spans="1:78" ht="1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</row>
    <row r="174" spans="1:78" ht="1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</row>
    <row r="175" spans="1:78" ht="1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</row>
    <row r="176" spans="1:78" ht="1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</row>
    <row r="177" spans="1:78" ht="1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1:78" ht="1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</row>
    <row r="179" spans="1:78" ht="1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</row>
    <row r="180" spans="1:78" ht="1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</row>
    <row r="181" spans="1:78" ht="1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</row>
    <row r="182" spans="1:78" ht="1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</row>
    <row r="183" spans="1:78" ht="1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1:78" ht="1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1:78" ht="1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</row>
    <row r="186" spans="1:78" ht="1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</row>
    <row r="187" spans="1:78" ht="1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</row>
    <row r="188" spans="1:78" ht="1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</row>
    <row r="189" spans="1:78" ht="1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</row>
    <row r="190" spans="1:78" ht="1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</row>
    <row r="191" spans="1:78" ht="1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</row>
    <row r="192" spans="1:78" ht="1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</row>
    <row r="193" spans="1:78" ht="1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</row>
    <row r="194" spans="1:78" ht="1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</row>
    <row r="195" spans="1:78" ht="1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</row>
    <row r="196" spans="1:78" ht="1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</row>
    <row r="197" spans="1:78" ht="1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</row>
    <row r="198" spans="1:78" ht="1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</row>
    <row r="199" spans="1:78" ht="1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</row>
    <row r="200" spans="1:78" ht="1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</row>
    <row r="201" spans="1:78" ht="1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</row>
    <row r="202" spans="1:78" ht="1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</row>
    <row r="203" spans="1:78" ht="1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</row>
    <row r="204" spans="1:78" ht="1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</row>
    <row r="205" spans="1:78" ht="1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</row>
    <row r="206" spans="1:78" ht="1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</row>
    <row r="207" spans="1:78" ht="1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</row>
    <row r="208" spans="1:78" ht="1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</row>
    <row r="209" spans="1:78" ht="1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</row>
    <row r="210" spans="1:78" ht="1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</row>
    <row r="211" spans="1:78" ht="1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</row>
    <row r="212" spans="1:78" ht="1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</row>
    <row r="213" spans="1:78" ht="1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</row>
    <row r="214" spans="1:78" ht="1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</row>
    <row r="215" spans="1:78" ht="1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1:78" ht="1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1:78" ht="1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</row>
    <row r="218" spans="1:78" ht="1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1:78" ht="1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</row>
    <row r="220" spans="1:78" ht="1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</row>
    <row r="221" spans="1:78" ht="1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</row>
    <row r="222" spans="1:78" ht="1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</row>
    <row r="223" spans="1:78" ht="1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</row>
    <row r="224" spans="1:78" ht="1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</row>
    <row r="225" spans="1:78" ht="1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</row>
    <row r="226" spans="1:78" ht="1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</row>
    <row r="227" spans="1:78" ht="1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</row>
    <row r="228" spans="1:78" ht="1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</row>
    <row r="229" spans="1:78" ht="1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</row>
    <row r="230" spans="1:78" ht="1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</row>
    <row r="231" spans="1:78" ht="1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</row>
    <row r="232" spans="1:78" ht="1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</row>
    <row r="233" spans="1:78" ht="1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</row>
    <row r="234" spans="1:78" ht="1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</row>
    <row r="235" spans="1:78" ht="1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</row>
    <row r="236" spans="1:78" ht="1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</row>
    <row r="237" spans="1:78" ht="1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</row>
    <row r="238" spans="1:78" ht="1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</row>
    <row r="239" spans="1:78" ht="1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</row>
    <row r="240" spans="1:78" ht="1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</row>
    <row r="241" spans="1:78" ht="1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</row>
    <row r="242" spans="1:78" ht="1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1:78" ht="1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1:78" ht="1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</row>
    <row r="245" spans="1:78" ht="1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</row>
    <row r="246" spans="1:78" ht="1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</row>
    <row r="247" spans="1:78" ht="1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</row>
    <row r="248" spans="1:78" ht="1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</row>
    <row r="249" spans="1:78" ht="1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</row>
    <row r="250" spans="1:78" ht="1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</row>
    <row r="251" spans="1:78" ht="1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</row>
    <row r="252" spans="1:78" ht="1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</row>
    <row r="253" spans="1:78" ht="1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</row>
    <row r="254" spans="1:78" ht="1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</row>
    <row r="255" spans="1:78" ht="1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</row>
    <row r="256" spans="1:78" ht="1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</row>
    <row r="257" spans="1:78" ht="1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</row>
    <row r="258" spans="1:78" ht="1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</row>
    <row r="259" spans="1:78" ht="1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</row>
    <row r="260" spans="1:78" ht="1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</row>
    <row r="261" spans="1:78" ht="1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</row>
    <row r="262" spans="1:78" ht="1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</row>
    <row r="263" spans="1:78" ht="1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</row>
    <row r="264" spans="1:78" ht="1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</row>
    <row r="265" spans="1:78" ht="1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</row>
    <row r="266" spans="1:78" ht="1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</row>
    <row r="267" spans="1:78" ht="1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</row>
    <row r="268" spans="1:78" ht="1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</row>
    <row r="269" spans="1:78" ht="1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</row>
    <row r="270" spans="1:78" ht="1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</row>
    <row r="271" spans="1:78" ht="1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</row>
    <row r="272" spans="1:78" ht="1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</row>
    <row r="273" spans="1:78" ht="1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</row>
    <row r="274" spans="1:78" ht="1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</row>
    <row r="275" spans="1:78" ht="1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</row>
    <row r="276" spans="1:78" ht="15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</row>
    <row r="277" spans="1:78" ht="1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</row>
    <row r="278" spans="1:78" ht="1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</row>
    <row r="279" spans="1:78" ht="1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</row>
    <row r="280" spans="2:78" ht="15"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</row>
    <row r="281" spans="2:78" ht="15"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</row>
    <row r="282" spans="2:78" ht="15"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</row>
    <row r="283" spans="2:78" ht="15"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</row>
    <row r="284" spans="2:78" ht="15"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</row>
    <row r="285" spans="2:78" ht="15"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</row>
    <row r="286" spans="2:78" ht="15"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</row>
    <row r="287" spans="2:78" ht="15"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</row>
    <row r="288" spans="2:78" ht="15"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</row>
    <row r="289" spans="2:78" ht="15"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</row>
    <row r="290" spans="2:78" ht="15"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</row>
    <row r="291" spans="2:78" ht="15"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</row>
    <row r="292" spans="2:78" ht="15"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</row>
    <row r="293" spans="2:78" ht="15"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</row>
    <row r="294" spans="2:78" ht="15"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</row>
    <row r="295" spans="2:78" ht="15"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</row>
    <row r="296" spans="2:78" ht="15"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</row>
    <row r="297" spans="2:78" ht="15"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</row>
    <row r="298" spans="2:78" ht="15"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</row>
    <row r="299" spans="2:78" ht="15"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</row>
    <row r="300" spans="2:78" ht="15"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</row>
    <row r="301" spans="2:78" ht="15"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</row>
    <row r="302" spans="2:78" ht="15"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</row>
    <row r="303" spans="2:78" ht="15"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</row>
    <row r="304" spans="2:78" ht="15"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</row>
    <row r="305" spans="2:78" ht="15"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</row>
    <row r="306" spans="2:78" ht="15"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</row>
    <row r="307" spans="2:78" ht="15"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</row>
    <row r="308" spans="2:78" ht="15"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</row>
    <row r="309" spans="2:78" ht="15"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</row>
    <row r="310" spans="2:78" ht="15"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</row>
    <row r="311" spans="2:78" ht="15"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</row>
    <row r="312" spans="2:78" ht="15"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</row>
    <row r="313" spans="2:78" ht="15"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</row>
    <row r="314" spans="2:78" ht="15"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</row>
    <row r="315" spans="2:78" ht="15"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</row>
    <row r="316" spans="2:78" ht="15"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</row>
    <row r="317" spans="2:78" ht="15"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</row>
    <row r="318" spans="2:78" ht="15"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</row>
    <row r="319" spans="2:78" ht="15"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</row>
    <row r="320" spans="2:78" ht="15"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</row>
    <row r="321" spans="2:78" ht="15"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</row>
    <row r="322" spans="2:78" ht="15"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</row>
    <row r="323" spans="2:78" ht="15"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</row>
    <row r="324" spans="2:78" ht="15"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</row>
    <row r="325" spans="2:78" ht="15"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</row>
    <row r="326" spans="2:78" ht="15"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</row>
    <row r="327" spans="2:78" ht="15"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</row>
    <row r="328" spans="2:78" ht="15"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</row>
    <row r="329" spans="2:78" ht="15"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</row>
    <row r="330" spans="2:78" ht="15"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</row>
    <row r="331" spans="2:78" ht="15"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</row>
    <row r="332" spans="2:78" ht="15"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</row>
    <row r="333" spans="2:78" ht="15"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</row>
    <row r="334" spans="2:78" ht="15"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</row>
    <row r="335" spans="2:78" ht="15"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</row>
    <row r="336" spans="2:78" ht="15"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</row>
    <row r="337" spans="2:78" ht="15"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</row>
    <row r="338" spans="2:38" ht="15"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</row>
    <row r="339" spans="2:38" ht="15"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</row>
    <row r="340" spans="2:38" ht="15"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</row>
    <row r="341" spans="2:38" ht="15"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</row>
    <row r="342" spans="2:38" ht="15"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</row>
    <row r="343" spans="2:38" ht="15"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</row>
    <row r="344" spans="2:38" ht="15"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</row>
    <row r="345" spans="2:38" ht="15"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</row>
    <row r="346" spans="2:38" ht="15"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</row>
    <row r="347" spans="2:38" ht="15"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</row>
    <row r="348" spans="2:38" ht="15"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</row>
    <row r="349" spans="2:38" ht="15"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</row>
    <row r="350" spans="2:38" ht="15"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</row>
    <row r="351" spans="2:38" ht="15"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</row>
    <row r="352" spans="2:38" ht="15"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</row>
    <row r="353" spans="2:38" ht="15"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</row>
    <row r="354" spans="2:38" ht="15"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</row>
    <row r="355" spans="2:38" ht="15"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</row>
    <row r="356" spans="2:38" ht="15"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</row>
    <row r="357" spans="2:38" ht="15"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</row>
    <row r="358" spans="2:38" ht="15"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</row>
    <row r="359" spans="2:38" ht="15"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</row>
  </sheetData>
  <sheetProtection/>
  <mergeCells count="13">
    <mergeCell ref="BH3:BP3"/>
    <mergeCell ref="AR3:AU3"/>
    <mergeCell ref="AJ3:AL3"/>
    <mergeCell ref="Z3:AE3"/>
    <mergeCell ref="AM3:AN3"/>
    <mergeCell ref="A1:B1"/>
    <mergeCell ref="AX3:BF3"/>
    <mergeCell ref="P3:Y3"/>
    <mergeCell ref="AV3:AW3"/>
    <mergeCell ref="AP1:AR1"/>
    <mergeCell ref="G3:I3"/>
    <mergeCell ref="D1:H1"/>
    <mergeCell ref="J3:O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FJ402"/>
  <sheetViews>
    <sheetView showGridLines="0" zoomScalePageLayoutView="0" workbookViewId="0" topLeftCell="A1">
      <selection activeCell="B19" sqref="B19"/>
    </sheetView>
  </sheetViews>
  <sheetFormatPr defaultColWidth="11.421875" defaultRowHeight="15"/>
  <cols>
    <col min="1" max="1" width="6.00390625" style="0" customWidth="1"/>
    <col min="2" max="2" width="15.140625" style="0" customWidth="1"/>
    <col min="3" max="3" width="2.140625" style="0" hidden="1" customWidth="1"/>
    <col min="4" max="4" width="6.57421875" style="0" customWidth="1"/>
    <col min="5" max="5" width="6.57421875" style="0" hidden="1" customWidth="1"/>
    <col min="6" max="6" width="6.28125" style="0" customWidth="1"/>
    <col min="7" max="7" width="3.8515625" style="0" hidden="1" customWidth="1"/>
    <col min="8" max="8" width="6.421875" style="0" customWidth="1"/>
    <col min="9" max="9" width="6.421875" style="0" hidden="1" customWidth="1"/>
    <col min="10" max="10" width="6.421875" style="0" customWidth="1"/>
    <col min="11" max="11" width="6.421875" style="0" hidden="1" customWidth="1"/>
    <col min="12" max="12" width="6.421875" style="0" customWidth="1"/>
    <col min="13" max="13" width="6.421875" style="0" hidden="1" customWidth="1"/>
    <col min="14" max="14" width="6.421875" style="0" customWidth="1"/>
    <col min="15" max="15" width="6.421875" style="0" hidden="1" customWidth="1"/>
    <col min="16" max="16" width="6.421875" style="0" customWidth="1"/>
    <col min="17" max="17" width="6.421875" style="0" hidden="1" customWidth="1"/>
    <col min="18" max="18" width="6.28125" style="0" customWidth="1"/>
    <col min="19" max="19" width="6.28125" style="0" hidden="1" customWidth="1"/>
    <col min="20" max="20" width="6.7109375" style="0" customWidth="1"/>
    <col min="21" max="21" width="6.7109375" style="0" hidden="1" customWidth="1"/>
    <col min="22" max="22" width="6.7109375" style="0" customWidth="1"/>
    <col min="23" max="23" width="6.7109375" style="0" hidden="1" customWidth="1"/>
    <col min="24" max="24" width="6.7109375" style="0" customWidth="1"/>
    <col min="25" max="25" width="6.7109375" style="0" hidden="1" customWidth="1"/>
    <col min="26" max="26" width="6.7109375" style="0" customWidth="1"/>
    <col min="27" max="27" width="6.7109375" style="0" hidden="1" customWidth="1"/>
    <col min="28" max="28" width="6.7109375" style="0" customWidth="1"/>
    <col min="29" max="29" width="6.7109375" style="0" hidden="1" customWidth="1"/>
    <col min="30" max="30" width="6.7109375" style="0" customWidth="1"/>
    <col min="31" max="31" width="6.7109375" style="0" hidden="1" customWidth="1"/>
    <col min="32" max="32" width="6.7109375" style="0" customWidth="1"/>
    <col min="33" max="33" width="6.7109375" style="0" hidden="1" customWidth="1"/>
    <col min="34" max="34" width="6.7109375" style="0" customWidth="1"/>
    <col min="35" max="35" width="2.57421875" style="0" hidden="1" customWidth="1"/>
    <col min="36" max="36" width="6.7109375" style="0" customWidth="1"/>
    <col min="37" max="37" width="5.28125" style="0" hidden="1" customWidth="1"/>
    <col min="38" max="38" width="7.57421875" style="0" customWidth="1"/>
    <col min="39" max="39" width="6.7109375" style="0" customWidth="1"/>
    <col min="40" max="40" width="3.421875" style="0" hidden="1" customWidth="1"/>
    <col min="41" max="41" width="6.7109375" style="0" customWidth="1"/>
    <col min="42" max="42" width="8.00390625" style="0" hidden="1" customWidth="1"/>
    <col min="43" max="43" width="6.7109375" style="0" customWidth="1"/>
    <col min="44" max="44" width="11.00390625" style="0" hidden="1" customWidth="1"/>
    <col min="45" max="45" width="6.7109375" style="0" customWidth="1"/>
    <col min="46" max="46" width="11.00390625" style="0" hidden="1" customWidth="1"/>
    <col min="47" max="47" width="6.7109375" style="0" customWidth="1"/>
    <col min="48" max="48" width="11.00390625" style="0" hidden="1" customWidth="1"/>
    <col min="49" max="49" width="6.7109375" style="0" customWidth="1"/>
    <col min="60" max="60" width="6.57421875" style="0" customWidth="1"/>
    <col min="61" max="61" width="5.421875" style="0" customWidth="1"/>
    <col min="62" max="62" width="5.00390625" style="0" customWidth="1"/>
    <col min="63" max="63" width="5.7109375" style="0" customWidth="1"/>
    <col min="64" max="71" width="8.421875" style="19" customWidth="1"/>
    <col min="72" max="72" width="7.421875" style="0" hidden="1" customWidth="1"/>
    <col min="73" max="73" width="6.421875" style="0" hidden="1" customWidth="1"/>
    <col min="74" max="74" width="8.57421875" style="0" customWidth="1"/>
    <col min="75" max="75" width="5.7109375" style="0" hidden="1" customWidth="1"/>
    <col min="87" max="87" width="7.140625" style="0" customWidth="1"/>
    <col min="88" max="88" width="7.421875" style="0" customWidth="1"/>
    <col min="89" max="91" width="9.57421875" style="19" customWidth="1"/>
  </cols>
  <sheetData>
    <row r="1" spans="1:3" ht="15">
      <c r="A1" s="183" t="s">
        <v>45</v>
      </c>
      <c r="B1" s="184"/>
      <c r="C1" s="16"/>
    </row>
    <row r="2" ht="13.5" customHeight="1"/>
    <row r="3" spans="1:55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120" ht="15">
      <c r="A4" s="8"/>
      <c r="B4" s="8"/>
      <c r="C4" s="8"/>
      <c r="D4" s="8"/>
      <c r="E4" s="8"/>
      <c r="F4" s="8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4"/>
      <c r="AN4" s="104"/>
      <c r="AO4" s="104"/>
      <c r="AP4" s="104"/>
      <c r="AQ4" s="102"/>
      <c r="AR4" s="102"/>
      <c r="AS4" s="102"/>
      <c r="AT4" s="102"/>
      <c r="AU4" s="102"/>
      <c r="AV4" s="102"/>
      <c r="AW4" s="102"/>
      <c r="AX4" s="8"/>
      <c r="AY4" s="8"/>
      <c r="AZ4" s="8"/>
      <c r="BA4" s="8"/>
      <c r="BB4" s="8"/>
      <c r="BC4" s="8"/>
      <c r="BH4" s="14"/>
      <c r="BI4" s="6"/>
      <c r="BJ4" s="6"/>
      <c r="BK4" s="6"/>
      <c r="BL4" s="20"/>
      <c r="BM4" s="20"/>
      <c r="BN4" s="20"/>
      <c r="BO4" s="20"/>
      <c r="BP4" s="20"/>
      <c r="BQ4" s="20"/>
      <c r="BR4" s="20"/>
      <c r="BS4" s="20"/>
      <c r="BT4" s="6"/>
      <c r="BU4" s="6"/>
      <c r="BV4" s="14"/>
      <c r="BW4" s="14"/>
      <c r="CI4" s="6"/>
      <c r="CJ4" s="6"/>
      <c r="CK4" s="20"/>
      <c r="CL4" s="20"/>
      <c r="CM4" s="20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66" ht="14.25" customHeight="1">
      <c r="A5" s="8"/>
      <c r="B5" s="8"/>
      <c r="C5" s="8"/>
      <c r="D5" s="8"/>
      <c r="E5" s="8"/>
      <c r="F5" s="8"/>
      <c r="G5" s="105"/>
      <c r="H5" s="180" t="s">
        <v>52</v>
      </c>
      <c r="I5" s="182"/>
      <c r="J5" s="185"/>
      <c r="K5" s="185"/>
      <c r="L5" s="185"/>
      <c r="M5" s="185"/>
      <c r="N5" s="185"/>
      <c r="O5" s="185"/>
      <c r="P5" s="185"/>
      <c r="Q5" s="185"/>
      <c r="R5" s="185"/>
      <c r="S5" s="106"/>
      <c r="T5" s="186" t="s">
        <v>53</v>
      </c>
      <c r="U5" s="187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9"/>
      <c r="AK5" s="188"/>
      <c r="AL5" s="190"/>
      <c r="AM5" s="180" t="s">
        <v>54</v>
      </c>
      <c r="AN5" s="182"/>
      <c r="AO5" s="182"/>
      <c r="AP5" s="182"/>
      <c r="AQ5" s="182"/>
      <c r="AR5" s="182"/>
      <c r="AS5" s="182"/>
      <c r="AT5" s="182"/>
      <c r="AU5" s="182"/>
      <c r="AV5" s="182"/>
      <c r="AW5" s="181"/>
      <c r="AX5" s="8"/>
      <c r="AY5" s="8"/>
      <c r="AZ5" s="8"/>
      <c r="BA5" s="8"/>
      <c r="BB5" s="8"/>
      <c r="BC5" s="8"/>
      <c r="BH5" s="27"/>
      <c r="BI5" s="27"/>
      <c r="BV5" s="13"/>
      <c r="BW5" s="12"/>
      <c r="CI5" s="27"/>
      <c r="CJ5" s="31"/>
      <c r="CK5" s="31"/>
      <c r="CL5" s="31"/>
      <c r="CM5" s="31"/>
      <c r="CN5" s="31"/>
      <c r="CO5" s="30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pans="1:166" ht="24" customHeight="1">
      <c r="A6" s="158" t="s">
        <v>65</v>
      </c>
      <c r="B6" s="142" t="s">
        <v>2</v>
      </c>
      <c r="C6" s="143"/>
      <c r="D6" s="144" t="s">
        <v>46</v>
      </c>
      <c r="E6" s="144"/>
      <c r="F6" s="144" t="s">
        <v>61</v>
      </c>
      <c r="G6" s="145"/>
      <c r="H6" s="146" t="s">
        <v>47</v>
      </c>
      <c r="I6" s="147"/>
      <c r="J6" s="148" t="s">
        <v>48</v>
      </c>
      <c r="K6" s="147"/>
      <c r="L6" s="148" t="s">
        <v>49</v>
      </c>
      <c r="M6" s="147"/>
      <c r="N6" s="148" t="s">
        <v>40</v>
      </c>
      <c r="O6" s="147"/>
      <c r="P6" s="148" t="s">
        <v>50</v>
      </c>
      <c r="Q6" s="147"/>
      <c r="R6" s="148" t="s">
        <v>51</v>
      </c>
      <c r="S6" s="148"/>
      <c r="T6" s="149" t="s">
        <v>32</v>
      </c>
      <c r="U6" s="150"/>
      <c r="V6" s="149" t="s">
        <v>33</v>
      </c>
      <c r="W6" s="150"/>
      <c r="X6" s="149" t="s">
        <v>34</v>
      </c>
      <c r="Y6" s="150"/>
      <c r="Z6" s="149" t="s">
        <v>35</v>
      </c>
      <c r="AA6" s="150"/>
      <c r="AB6" s="149" t="s">
        <v>8</v>
      </c>
      <c r="AC6" s="150"/>
      <c r="AD6" s="149" t="s">
        <v>9</v>
      </c>
      <c r="AE6" s="150"/>
      <c r="AF6" s="149" t="s">
        <v>10</v>
      </c>
      <c r="AG6" s="150"/>
      <c r="AH6" s="149" t="s">
        <v>11</v>
      </c>
      <c r="AI6" s="150"/>
      <c r="AJ6" s="149" t="s">
        <v>12</v>
      </c>
      <c r="AK6" s="150"/>
      <c r="AL6" s="149" t="s">
        <v>13</v>
      </c>
      <c r="AM6" s="151" t="s">
        <v>27</v>
      </c>
      <c r="AN6" s="152"/>
      <c r="AO6" s="151" t="s">
        <v>28</v>
      </c>
      <c r="AP6" s="152"/>
      <c r="AQ6" s="151" t="s">
        <v>29</v>
      </c>
      <c r="AR6" s="152"/>
      <c r="AS6" s="151" t="s">
        <v>30</v>
      </c>
      <c r="AT6" s="152"/>
      <c r="AU6" s="151" t="s">
        <v>31</v>
      </c>
      <c r="AV6" s="152"/>
      <c r="AW6" s="151" t="s">
        <v>23</v>
      </c>
      <c r="AX6" s="8"/>
      <c r="AY6" s="8"/>
      <c r="AZ6" s="8"/>
      <c r="BA6" s="8"/>
      <c r="BB6" s="8"/>
      <c r="BC6" s="8"/>
      <c r="BH6" s="28"/>
      <c r="BI6" s="13"/>
      <c r="BL6" s="32"/>
      <c r="BM6" s="32"/>
      <c r="BN6" s="32"/>
      <c r="BO6" s="32"/>
      <c r="BP6" s="32"/>
      <c r="BQ6" s="32"/>
      <c r="BR6" s="32"/>
      <c r="BS6" s="32"/>
      <c r="BW6" s="29"/>
      <c r="CI6" s="32"/>
      <c r="CJ6" s="15"/>
      <c r="CK6" s="32"/>
      <c r="CL6" s="32"/>
      <c r="CM6" s="39"/>
      <c r="CO6" s="13"/>
      <c r="CT6" s="15"/>
      <c r="CU6" s="7"/>
      <c r="CV6" s="7"/>
      <c r="CW6" s="7"/>
      <c r="CX6" s="7"/>
      <c r="CY6" s="7"/>
      <c r="CZ6" s="7"/>
      <c r="DA6" s="7"/>
      <c r="DB6" s="7"/>
      <c r="DC6" s="7"/>
      <c r="DD6" s="7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08" ht="15">
      <c r="A7" s="107">
        <v>1</v>
      </c>
      <c r="B7" s="108" t="s">
        <v>68</v>
      </c>
      <c r="C7" s="102">
        <f>(DATOS!G5*(170.18/DATOS!H5)^3)</f>
        <v>80.84170035357553</v>
      </c>
      <c r="D7" s="109">
        <f>(C7-64.58)/8.6</f>
        <v>1.8908953899506435</v>
      </c>
      <c r="E7" s="63">
        <f>DATOS!I5*(170.181/DATOS!H5)</f>
        <v>85.98917676486938</v>
      </c>
      <c r="F7" s="109">
        <f>(E7-89.92)/4.5</f>
        <v>-0.8735162744734706</v>
      </c>
      <c r="G7" s="110">
        <f>DATOS!J5*(170.18/DATOS!H5)</f>
        <v>38.78476931628683</v>
      </c>
      <c r="H7" s="109">
        <f aca="true" t="shared" si="0" ref="H7:H34">(G7-38.04)/1.92</f>
        <v>0.38790068556605606</v>
      </c>
      <c r="I7" s="63">
        <f>DATOS!K5*(170.18/DATOS!H5)</f>
        <v>27.243935519733185</v>
      </c>
      <c r="J7" s="111">
        <f>(I7-27.92)/1.74</f>
        <v>-0.38854280475104414</v>
      </c>
      <c r="K7" s="63">
        <f>DATOS!L5*(170.18/DATOS!H5)</f>
        <v>20.527548638132295</v>
      </c>
      <c r="L7" s="111">
        <f>(K7-17.5)/1.38</f>
        <v>2.193875824733547</v>
      </c>
      <c r="M7" s="63">
        <f>DATOS!M5*(170.18/DATOS!H5)</f>
        <v>27.243935519733185</v>
      </c>
      <c r="N7" s="109">
        <f>(M7-28.84)/1.75</f>
        <v>-0.9120368458667514</v>
      </c>
      <c r="O7" s="63">
        <f>DATOS!N5*(170.18/DATOS!H5)</f>
        <v>6.716386881600889</v>
      </c>
      <c r="P7" s="109">
        <f>(O7-6.48)/0.35</f>
        <v>0.6753910902882535</v>
      </c>
      <c r="Q7" s="63">
        <f>DATOS!O5*(170.18/DATOS!H5)</f>
        <v>9.554296831573096</v>
      </c>
      <c r="R7" s="109">
        <f>(Q7-9.52)/0.48</f>
        <v>0.07145173244395009</v>
      </c>
      <c r="S7" s="109">
        <f>DATOS!P5*(170.18/DATOS!H5)</f>
        <v>52.59593107281823</v>
      </c>
      <c r="T7" s="112">
        <f>(S7-56)/1.44</f>
        <v>-2.363936754987339</v>
      </c>
      <c r="U7" s="113">
        <f>DATOS!Q5*(170.18/DATOS!H5)</f>
        <v>27.906114508060032</v>
      </c>
      <c r="V7" s="114">
        <f>(U7-26.89)/2.33</f>
        <v>0.43610064723606495</v>
      </c>
      <c r="W7" s="113">
        <f>DATOS!R5*(170.18/DATOS!H5)</f>
        <v>28.8520844913841</v>
      </c>
      <c r="X7" s="114">
        <f>(W7-29.41)/2.37</f>
        <v>-0.23540738760164517</v>
      </c>
      <c r="Y7" s="113">
        <f>DATOS!S5*(170.18/DATOS!H5)</f>
        <v>23.554652584769315</v>
      </c>
      <c r="Z7" s="114">
        <f>(Y7-25.13)/1.41</f>
        <v>-1.117267670376372</v>
      </c>
      <c r="AA7" s="113">
        <f>DATOS!T5*(170.18/DATOS!H5)</f>
        <v>92.23207337409671</v>
      </c>
      <c r="AB7" s="114">
        <f>(AA7-87.86)/5.18</f>
        <v>0.8440296088989797</v>
      </c>
      <c r="AC7" s="113">
        <f>DATOS!U5*(170.18/DATOS!H5)</f>
        <v>96.48893829905502</v>
      </c>
      <c r="AD7" s="114">
        <f>(AC7-71.91)/4.45</f>
        <v>5.52335692113596</v>
      </c>
      <c r="AE7" s="113">
        <f>DATOS!V5*(170.18/DATOS!H5)</f>
        <v>88.63738743746526</v>
      </c>
      <c r="AF7" s="114">
        <f>(AE7-94.67)/5.58</f>
        <v>-1.0811133624614224</v>
      </c>
      <c r="AG7" s="113">
        <f>DATOS!W5*(170.18/DATOS!H5)</f>
        <v>54.9608560311284</v>
      </c>
      <c r="AH7" s="114">
        <f>(AG7-55.82)/4.23</f>
        <v>-0.20310732124624098</v>
      </c>
      <c r="AI7" s="113">
        <f>DATOS!X5*(170.18/DATOS!H5)</f>
        <v>48.43366314619233</v>
      </c>
      <c r="AJ7" s="112">
        <f>(DATOS!X5-53.2)/4.56</f>
        <v>-0.4385964912280702</v>
      </c>
      <c r="AK7" s="113">
        <f>DATOS!Y5*(170.18/DATOS!H5)</f>
        <v>33.58193440800444</v>
      </c>
      <c r="AL7" s="114">
        <f>(AK7-35.25)/2.3</f>
        <v>-0.7252459095632857</v>
      </c>
      <c r="AM7" s="111">
        <f aca="true" t="shared" si="1" ref="AM7:AM34">(BW7-15.4)/4.47</f>
        <v>-0.9056734228436633</v>
      </c>
      <c r="AN7" s="63">
        <f>DATOS!AA5*(170.18/DATOS!H5)</f>
        <v>17.02745969983324</v>
      </c>
      <c r="AO7" s="109">
        <f>(AN7-17.2)/5.07</f>
        <v>-0.03403161738989323</v>
      </c>
      <c r="AP7" s="63">
        <f>DATOS!AB5*(170.18/DATOS!H5)</f>
        <v>18.91939966648138</v>
      </c>
      <c r="AQ7" s="109">
        <f>(AP7-15.4)/4.47</f>
        <v>0.787337732993597</v>
      </c>
      <c r="AR7" s="63">
        <f>DATOS!AC5*(170.18/DATOS!H5)</f>
        <v>27.433129516397997</v>
      </c>
      <c r="AS7" s="109">
        <f>(AR7-25.4)/7.78</f>
        <v>0.2613277013365037</v>
      </c>
      <c r="AT7" s="63">
        <f>DATOS!AD5*(170.18/DATOS!H5)</f>
        <v>13.243579766536964</v>
      </c>
      <c r="AU7" s="109">
        <f>(AT7-27)/8.33</f>
        <v>-1.6514310004157307</v>
      </c>
      <c r="AV7" s="63">
        <f>DATOS!AE5*(170.18/DATOS!H5)</f>
        <v>8.986714841578655</v>
      </c>
      <c r="AW7" s="109">
        <f>(AV7-16)/4.67</f>
        <v>-1.5017741238589604</v>
      </c>
      <c r="AX7" s="8"/>
      <c r="AY7" s="8"/>
      <c r="AZ7" s="8"/>
      <c r="BA7" s="8"/>
      <c r="BB7" s="8"/>
      <c r="BC7" s="8"/>
      <c r="BI7" s="4"/>
      <c r="BJ7" s="4"/>
      <c r="BK7" s="4"/>
      <c r="BL7" s="17"/>
      <c r="BM7" s="17"/>
      <c r="BN7" s="17"/>
      <c r="BO7" s="17"/>
      <c r="BP7" s="17"/>
      <c r="BQ7" s="17"/>
      <c r="BR7" s="17"/>
      <c r="BS7" s="17"/>
      <c r="BT7" s="6"/>
      <c r="BU7" s="6"/>
      <c r="BW7" s="4">
        <f>DATOS!Z5*(170.18/DATOS!H5)</f>
        <v>11.351639799888826</v>
      </c>
      <c r="CI7" s="17"/>
      <c r="CJ7" s="14"/>
      <c r="CK7" s="17"/>
      <c r="CL7" s="17"/>
      <c r="CM7" s="17"/>
      <c r="CO7" s="14"/>
      <c r="CT7" s="14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91" ht="15">
      <c r="A8" s="107">
        <v>2</v>
      </c>
      <c r="B8" s="115" t="s">
        <v>68</v>
      </c>
      <c r="C8" s="102">
        <f>(DATOS!G6*(170.18/DATOS!H6)^3)</f>
        <v>78.72542547520968</v>
      </c>
      <c r="D8" s="64">
        <f>(C8-64.58)/8.6</f>
        <v>1.6448169157220556</v>
      </c>
      <c r="E8" s="63">
        <f>DATOS!I6*(170.181/DATOS!H6)</f>
        <v>85.98917676486938</v>
      </c>
      <c r="F8" s="64">
        <f aca="true" t="shared" si="2" ref="F8:F52">(E8-89.92)/4.5</f>
        <v>-0.8735162744734706</v>
      </c>
      <c r="G8" s="110">
        <f>DATOS!J6*(170.18/DATOS!H6)</f>
        <v>38.78476931628683</v>
      </c>
      <c r="H8" s="64">
        <f t="shared" si="0"/>
        <v>0.38790068556605606</v>
      </c>
      <c r="I8" s="63">
        <f>DATOS!K6*(170.18/DATOS!H6)</f>
        <v>27.243935519733185</v>
      </c>
      <c r="J8" s="59">
        <f aca="true" t="shared" si="3" ref="J8:J52">(I8-27.92)/1.74</f>
        <v>-0.38854280475104414</v>
      </c>
      <c r="K8" s="63">
        <f>DATOS!L6*(170.18/DATOS!H6)</f>
        <v>20.527548638132295</v>
      </c>
      <c r="L8" s="59">
        <f aca="true" t="shared" si="4" ref="L8:L52">(K8-17.5)/1.38</f>
        <v>2.193875824733547</v>
      </c>
      <c r="M8" s="63">
        <f>DATOS!M6*(170.18/DATOS!H6)</f>
        <v>27.243935519733185</v>
      </c>
      <c r="N8" s="64">
        <f aca="true" t="shared" si="5" ref="N8:N52">(M8-28.84)/1.75</f>
        <v>-0.9120368458667514</v>
      </c>
      <c r="O8" s="63">
        <f>DATOS!N6*(170.18/DATOS!H6)</f>
        <v>6.716386881600889</v>
      </c>
      <c r="P8" s="64">
        <f aca="true" t="shared" si="6" ref="P8:P52">(O8-6.48)/0.35</f>
        <v>0.6753910902882535</v>
      </c>
      <c r="Q8" s="63">
        <f>DATOS!O6*(170.18/DATOS!H6)</f>
        <v>9.554296831573096</v>
      </c>
      <c r="R8" s="64">
        <f aca="true" t="shared" si="7" ref="R8:R52">(Q8-9.52)/0.48</f>
        <v>0.07145173244395009</v>
      </c>
      <c r="S8" s="109">
        <f>DATOS!P6*(170.18/DATOS!H6)</f>
        <v>52.59593107281823</v>
      </c>
      <c r="T8" s="112">
        <f aca="true" t="shared" si="8" ref="T8:T52">(S8-56)/1.44</f>
        <v>-2.363936754987339</v>
      </c>
      <c r="U8" s="113">
        <f>DATOS!Q6*(170.18/DATOS!H6)</f>
        <v>27.906114508060032</v>
      </c>
      <c r="V8" s="112">
        <f aca="true" t="shared" si="9" ref="V8:V52">(U8-26.89)/2.33</f>
        <v>0.43610064723606495</v>
      </c>
      <c r="W8" s="113">
        <f>DATOS!R6*(170.18/DATOS!H6)</f>
        <v>28.8520844913841</v>
      </c>
      <c r="X8" s="112">
        <f aca="true" t="shared" si="10" ref="X8:X52">(W8-29.41)/2.37</f>
        <v>-0.23540738760164517</v>
      </c>
      <c r="Y8" s="113">
        <f>DATOS!S6*(170.18/DATOS!H6)</f>
        <v>23.554652584769315</v>
      </c>
      <c r="Z8" s="112">
        <f aca="true" t="shared" si="11" ref="Z8:Z52">(Y8-25.13)/1.41</f>
        <v>-1.117267670376372</v>
      </c>
      <c r="AA8" s="113">
        <f>DATOS!T6*(170.18/DATOS!H6)</f>
        <v>92.23207337409671</v>
      </c>
      <c r="AB8" s="112">
        <f aca="true" t="shared" si="12" ref="AB8:AB52">(AA8-87.86)/5.18</f>
        <v>0.8440296088989797</v>
      </c>
      <c r="AC8" s="113">
        <f>DATOS!U6*(170.18/DATOS!H6)</f>
        <v>95.16458032240132</v>
      </c>
      <c r="AD8" s="112">
        <f aca="true" t="shared" si="13" ref="AD8:AD52">(AC8-71.91)/4.45</f>
        <v>5.225748387056477</v>
      </c>
      <c r="AE8" s="113">
        <f>DATOS!V6*(170.18/DATOS!H6)</f>
        <v>88.63738743746526</v>
      </c>
      <c r="AF8" s="112">
        <f aca="true" t="shared" si="14" ref="AF8:AF52">(AE8-94.67)/5.58</f>
        <v>-1.0811133624614224</v>
      </c>
      <c r="AG8" s="113">
        <f>DATOS!W6*(170.18/DATOS!H6)</f>
        <v>54.393274041133964</v>
      </c>
      <c r="AH8" s="112">
        <f aca="true" t="shared" si="15" ref="AH8:AH52">(AG8-55.82)/4.23</f>
        <v>-0.3372874607248313</v>
      </c>
      <c r="AI8" s="113">
        <f>DATOS!X6*(170.18/DATOS!H6)</f>
        <v>49.19043913285158</v>
      </c>
      <c r="AJ8" s="112">
        <f>(DATOS!X6-53.2)/4.56</f>
        <v>-0.26315789473684276</v>
      </c>
      <c r="AK8" s="113">
        <f>DATOS!Y6*(170.18/DATOS!H6)</f>
        <v>32.06838243468594</v>
      </c>
      <c r="AL8" s="112">
        <f aca="true" t="shared" si="16" ref="AL8:AL52">(AK8-35.25)/2.3</f>
        <v>-1.383311984919158</v>
      </c>
      <c r="AM8" s="59">
        <f t="shared" si="1"/>
        <v>-1.1172998173233204</v>
      </c>
      <c r="AN8" s="63">
        <f>DATOS!AA6*(170.18/DATOS!H6)</f>
        <v>16.08148971650917</v>
      </c>
      <c r="AO8" s="64">
        <f aca="true" t="shared" si="17" ref="AO8:AO52">(AN8-17.2)/5.07</f>
        <v>-0.22061346814414748</v>
      </c>
      <c r="AP8" s="63">
        <f>DATOS!AB6*(170.18/DATOS!H6)</f>
        <v>17.97342968315731</v>
      </c>
      <c r="AQ8" s="64">
        <f aca="true" t="shared" si="18" ref="AQ8:AQ52">(AP8-15.4)/4.47</f>
        <v>0.5757113385139395</v>
      </c>
      <c r="AR8" s="63">
        <f>DATOS!AC6*(170.18/DATOS!H6)</f>
        <v>23.64924958310172</v>
      </c>
      <c r="AS8" s="64">
        <f aca="true" t="shared" si="19" ref="AS8:AS52">(AR8-25.4)/7.78</f>
        <v>-0.22503218726198942</v>
      </c>
      <c r="AT8" s="63">
        <f>DATOS!AD6*(170.18/DATOS!H6)</f>
        <v>9.932684824902724</v>
      </c>
      <c r="AU8" s="64">
        <f aca="true" t="shared" si="20" ref="AU8:AU52">(AT8-27)/8.33</f>
        <v>-2.048897379963659</v>
      </c>
      <c r="AV8" s="63">
        <f>DATOS!AE6*(170.18/DATOS!H6)</f>
        <v>9.45969983324069</v>
      </c>
      <c r="AW8" s="64">
        <f aca="true" t="shared" si="21" ref="AW8:AW52">(AV8-16)/4.67</f>
        <v>-1.4004925410619509</v>
      </c>
      <c r="AX8" s="8"/>
      <c r="AY8" s="8"/>
      <c r="AZ8" s="8"/>
      <c r="BA8" s="8"/>
      <c r="BB8" s="8"/>
      <c r="BC8" s="8"/>
      <c r="BI8" s="4"/>
      <c r="BJ8" s="4"/>
      <c r="BK8" s="4"/>
      <c r="BL8" s="17"/>
      <c r="BM8" s="17"/>
      <c r="BN8" s="17"/>
      <c r="BO8" s="17"/>
      <c r="BP8" s="17"/>
      <c r="BQ8" s="17"/>
      <c r="BR8" s="17"/>
      <c r="BS8" s="17"/>
      <c r="BT8" s="6"/>
      <c r="BU8" s="6"/>
      <c r="BW8" s="4">
        <f>DATOS!Z6*(170.18/DATOS!H6)</f>
        <v>10.405669816564759</v>
      </c>
      <c r="CI8" s="17"/>
      <c r="CJ8" s="14"/>
      <c r="CK8" s="17"/>
      <c r="CL8" s="17"/>
      <c r="CM8" s="17"/>
    </row>
    <row r="9" spans="1:91" ht="15">
      <c r="A9" s="107">
        <v>3</v>
      </c>
      <c r="B9" s="116" t="s">
        <v>68</v>
      </c>
      <c r="C9" s="102">
        <f>(DATOS!G7*(170.18/DATOS!H7)^3)</f>
        <v>78.30217049953652</v>
      </c>
      <c r="D9" s="64">
        <f>(C9-64.58)/8.6</f>
        <v>1.5956012208763393</v>
      </c>
      <c r="E9" s="63">
        <f>DATOS!I7*(170.181/DATOS!H7)</f>
        <v>85.98917676486938</v>
      </c>
      <c r="F9" s="64">
        <f t="shared" si="2"/>
        <v>-0.8735162744734706</v>
      </c>
      <c r="G9" s="110">
        <f>DATOS!J7*(170.18/DATOS!H7)</f>
        <v>38.78476931628683</v>
      </c>
      <c r="H9" s="64">
        <f t="shared" si="0"/>
        <v>0.38790068556605606</v>
      </c>
      <c r="I9" s="63">
        <f>DATOS!K7*(170.18/DATOS!H7)</f>
        <v>27.243935519733185</v>
      </c>
      <c r="J9" s="59">
        <f t="shared" si="3"/>
        <v>-0.38854280475104414</v>
      </c>
      <c r="K9" s="63">
        <f>DATOS!L7*(170.18/DATOS!H7)</f>
        <v>20.527548638132295</v>
      </c>
      <c r="L9" s="59">
        <f t="shared" si="4"/>
        <v>2.193875824733547</v>
      </c>
      <c r="M9" s="63">
        <f>DATOS!M7*(170.18/DATOS!H7)</f>
        <v>27.243935519733185</v>
      </c>
      <c r="N9" s="64">
        <f t="shared" si="5"/>
        <v>-0.9120368458667514</v>
      </c>
      <c r="O9" s="63">
        <f>DATOS!N7*(170.18/DATOS!H7)</f>
        <v>6.716386881600889</v>
      </c>
      <c r="P9" s="64">
        <f t="shared" si="6"/>
        <v>0.6753910902882535</v>
      </c>
      <c r="Q9" s="63">
        <f>DATOS!O7*(170.18/DATOS!H7)</f>
        <v>9.554296831573096</v>
      </c>
      <c r="R9" s="64">
        <f t="shared" si="7"/>
        <v>0.07145173244395009</v>
      </c>
      <c r="S9" s="109">
        <f>DATOS!P7*(170.18/DATOS!H7)</f>
        <v>52.59593107281823</v>
      </c>
      <c r="T9" s="112">
        <f t="shared" si="8"/>
        <v>-2.363936754987339</v>
      </c>
      <c r="U9" s="113">
        <f>DATOS!Q7*(170.18/DATOS!H7)</f>
        <v>27.906114508060032</v>
      </c>
      <c r="V9" s="112">
        <f t="shared" si="9"/>
        <v>0.43610064723606495</v>
      </c>
      <c r="W9" s="113">
        <f>DATOS!R7*(170.18/DATOS!H7)</f>
        <v>28.8520844913841</v>
      </c>
      <c r="X9" s="112">
        <f t="shared" si="10"/>
        <v>-0.23540738760164517</v>
      </c>
      <c r="Y9" s="113">
        <f>DATOS!S7*(170.18/DATOS!H7)</f>
        <v>23.554652584769315</v>
      </c>
      <c r="Z9" s="112">
        <f t="shared" si="11"/>
        <v>-1.117267670376372</v>
      </c>
      <c r="AA9" s="113">
        <f>DATOS!T7*(170.18/DATOS!H7)</f>
        <v>92.23207337409671</v>
      </c>
      <c r="AB9" s="112">
        <f t="shared" si="12"/>
        <v>0.8440296088989797</v>
      </c>
      <c r="AC9" s="113">
        <f>DATOS!U7*(170.18/DATOS!H7)</f>
        <v>94.12401334074485</v>
      </c>
      <c r="AD9" s="112">
        <f t="shared" si="13"/>
        <v>4.991913110279743</v>
      </c>
      <c r="AE9" s="113">
        <f>DATOS!V7*(170.18/DATOS!H7)</f>
        <v>91.85368538076709</v>
      </c>
      <c r="AF9" s="112">
        <f t="shared" si="14"/>
        <v>-0.5047158815829592</v>
      </c>
      <c r="AG9" s="113">
        <f>DATOS!W7*(170.18/DATOS!H7)</f>
        <v>58.46094496942745</v>
      </c>
      <c r="AH9" s="112">
        <f t="shared" si="15"/>
        <v>0.6243368722050712</v>
      </c>
      <c r="AI9" s="113">
        <f>DATOS!X7*(170.18/DATOS!H7)</f>
        <v>52.97431906614786</v>
      </c>
      <c r="AJ9" s="112">
        <f>(DATOS!X7-53.2)/4.56</f>
        <v>0.6140350877192977</v>
      </c>
      <c r="AK9" s="113">
        <f>DATOS!Y7*(170.18/DATOS!H7)</f>
        <v>34.433307392996106</v>
      </c>
      <c r="AL9" s="112">
        <f t="shared" si="16"/>
        <v>-0.3550837421756061</v>
      </c>
      <c r="AM9" s="59">
        <f t="shared" si="1"/>
        <v>0.36408494403428193</v>
      </c>
      <c r="AN9" s="63">
        <f>DATOS!AA7*(170.18/DATOS!H7)</f>
        <v>14.189549749861033</v>
      </c>
      <c r="AO9" s="64">
        <f t="shared" si="17"/>
        <v>-0.593777169652656</v>
      </c>
      <c r="AP9" s="63">
        <f>DATOS!AB7*(170.18/DATOS!H7)</f>
        <v>17.02745969983324</v>
      </c>
      <c r="AQ9" s="64">
        <f t="shared" si="18"/>
        <v>0.36408494403428193</v>
      </c>
      <c r="AR9" s="63">
        <f>DATOS!AC7*(170.18/DATOS!H7)</f>
        <v>29.325069483046136</v>
      </c>
      <c r="AS9" s="64">
        <f t="shared" si="19"/>
        <v>0.5045076456357502</v>
      </c>
      <c r="AT9" s="63">
        <f>DATOS!AD7*(170.18/DATOS!H7)</f>
        <v>14.189549749861033</v>
      </c>
      <c r="AU9" s="64">
        <f t="shared" si="20"/>
        <v>-1.537869177687751</v>
      </c>
      <c r="AV9" s="63">
        <f>DATOS!AE7*(170.18/DATOS!H7)</f>
        <v>11.351639799888826</v>
      </c>
      <c r="AW9" s="64">
        <f t="shared" si="21"/>
        <v>-0.9953662098739131</v>
      </c>
      <c r="AX9" s="8"/>
      <c r="AY9" s="8"/>
      <c r="AZ9" s="8"/>
      <c r="BA9" s="8"/>
      <c r="BB9" s="8"/>
      <c r="BC9" s="8"/>
      <c r="BI9" s="4"/>
      <c r="BJ9" s="4"/>
      <c r="BK9" s="4"/>
      <c r="BL9" s="17"/>
      <c r="BM9" s="17"/>
      <c r="BN9" s="17"/>
      <c r="BO9" s="17"/>
      <c r="BP9" s="17"/>
      <c r="BQ9" s="17"/>
      <c r="BR9" s="17"/>
      <c r="BS9" s="17"/>
      <c r="BT9" s="6"/>
      <c r="BU9" s="6"/>
      <c r="BW9" s="4">
        <f>DATOS!Z7*(170.18/DATOS!H7)</f>
        <v>17.02745969983324</v>
      </c>
      <c r="CI9" s="17"/>
      <c r="CJ9" s="14"/>
      <c r="CK9" s="17"/>
      <c r="CL9" s="17"/>
      <c r="CM9" s="17"/>
    </row>
    <row r="10" spans="1:91" ht="15">
      <c r="A10" s="107">
        <v>8</v>
      </c>
      <c r="B10" s="116" t="str">
        <f>DATOS!B8</f>
        <v>Maria Bravo</v>
      </c>
      <c r="C10" s="102">
        <f>(DATOS!G8*(170.18/DATOS!H8)^3)</f>
        <v>75.76264064549748</v>
      </c>
      <c r="D10" s="64">
        <f aca="true" t="shared" si="22" ref="D10:D52">(C10-64.58)/8.6</f>
        <v>1.3003070518020332</v>
      </c>
      <c r="E10" s="63">
        <f>DATOS!I8*(170.181/DATOS!H8)</f>
        <v>85.98917676486938</v>
      </c>
      <c r="F10" s="64">
        <f t="shared" si="2"/>
        <v>-0.8735162744734706</v>
      </c>
      <c r="G10" s="110">
        <f>DATOS!J8*(170.18/DATOS!H8)</f>
        <v>38.78476931628683</v>
      </c>
      <c r="H10" s="64">
        <f t="shared" si="0"/>
        <v>0.38790068556605606</v>
      </c>
      <c r="I10" s="63">
        <f>DATOS!K8*(170.18/DATOS!H8)</f>
        <v>27.243935519733185</v>
      </c>
      <c r="J10" s="59">
        <f t="shared" si="3"/>
        <v>-0.38854280475104414</v>
      </c>
      <c r="K10" s="63">
        <f>DATOS!L8*(170.18/DATOS!H8)</f>
        <v>20.527548638132295</v>
      </c>
      <c r="L10" s="59">
        <f t="shared" si="4"/>
        <v>2.193875824733547</v>
      </c>
      <c r="M10" s="63">
        <f>DATOS!M8*(170.18/DATOS!H8)</f>
        <v>27.243935519733185</v>
      </c>
      <c r="N10" s="64">
        <f t="shared" si="5"/>
        <v>-0.9120368458667514</v>
      </c>
      <c r="O10" s="63">
        <f>DATOS!N8*(170.18/DATOS!H8)</f>
        <v>6.716386881600889</v>
      </c>
      <c r="P10" s="64">
        <f t="shared" si="6"/>
        <v>0.6753910902882535</v>
      </c>
      <c r="Q10" s="63">
        <f>DATOS!O8*(170.18/DATOS!H8)</f>
        <v>9.554296831573096</v>
      </c>
      <c r="R10" s="64">
        <f t="shared" si="7"/>
        <v>0.07145173244395009</v>
      </c>
      <c r="S10" s="109">
        <f>DATOS!P8*(170.18/DATOS!H8)</f>
        <v>52.59593107281823</v>
      </c>
      <c r="T10" s="112">
        <f t="shared" si="8"/>
        <v>-2.363936754987339</v>
      </c>
      <c r="U10" s="113">
        <f>DATOS!Q8*(170.18/DATOS!H8)</f>
        <v>27.906114508060032</v>
      </c>
      <c r="V10" s="112">
        <f t="shared" si="9"/>
        <v>0.43610064723606495</v>
      </c>
      <c r="W10" s="113">
        <f>DATOS!R8*(170.18/DATOS!H8)</f>
        <v>28.8520844913841</v>
      </c>
      <c r="X10" s="112">
        <f t="shared" si="10"/>
        <v>-0.23540738760164517</v>
      </c>
      <c r="Y10" s="113">
        <f>DATOS!S8*(170.18/DATOS!H8)</f>
        <v>27.102040022234572</v>
      </c>
      <c r="Z10" s="112">
        <f t="shared" si="11"/>
        <v>1.3986099448472151</v>
      </c>
      <c r="AA10" s="113">
        <f>DATOS!T8*(170.18/DATOS!H8)</f>
        <v>92.23207337409671</v>
      </c>
      <c r="AB10" s="112">
        <f t="shared" si="12"/>
        <v>0.8440296088989797</v>
      </c>
      <c r="AC10" s="113">
        <f>DATOS!U8*(170.18/DATOS!H8)</f>
        <v>93.65102834908282</v>
      </c>
      <c r="AD10" s="112">
        <f t="shared" si="13"/>
        <v>4.8856243481085</v>
      </c>
      <c r="AE10" s="113">
        <f>DATOS!V8*(170.18/DATOS!H8)</f>
        <v>94.78619232907171</v>
      </c>
      <c r="AF10" s="112">
        <f t="shared" si="14"/>
        <v>0.020822998041524803</v>
      </c>
      <c r="AG10" s="113">
        <f>DATOS!W8*(170.18/DATOS!H8)</f>
        <v>55.90682601445247</v>
      </c>
      <c r="AH10" s="112">
        <f t="shared" si="15"/>
        <v>0.020526244551411284</v>
      </c>
      <c r="AI10" s="113">
        <f>DATOS!X8*(170.18/DATOS!H8)</f>
        <v>53.63649805447471</v>
      </c>
      <c r="AJ10" s="112">
        <f>(DATOS!X8-53.2)/4.56</f>
        <v>0.7675438596491229</v>
      </c>
      <c r="AK10" s="113">
        <f>DATOS!Y8*(170.18/DATOS!H8)</f>
        <v>35.19008337965536</v>
      </c>
      <c r="AL10" s="112">
        <f t="shared" si="16"/>
        <v>-0.02605070449766839</v>
      </c>
      <c r="AM10" s="59">
        <f t="shared" si="1"/>
        <v>0.36408494403428193</v>
      </c>
      <c r="AN10" s="63">
        <f>DATOS!AA8*(170.18/DATOS!H8)</f>
        <v>17.02745969983324</v>
      </c>
      <c r="AO10" s="64">
        <f t="shared" si="17"/>
        <v>-0.03403161738989323</v>
      </c>
      <c r="AP10" s="63">
        <f>DATOS!AB8*(170.18/DATOS!H8)</f>
        <v>16.08148971650917</v>
      </c>
      <c r="AQ10" s="64">
        <f t="shared" si="18"/>
        <v>0.15245854955462443</v>
      </c>
      <c r="AR10" s="63">
        <f>DATOS!AC8*(170.18/DATOS!H8)</f>
        <v>34.05491939966648</v>
      </c>
      <c r="AS10" s="64">
        <f t="shared" si="19"/>
        <v>1.1124575063838666</v>
      </c>
      <c r="AT10" s="63">
        <f>DATOS!AD8*(170.18/DATOS!H8)</f>
        <v>16.08148971650917</v>
      </c>
      <c r="AU10" s="64">
        <f t="shared" si="20"/>
        <v>-1.310745532231792</v>
      </c>
      <c r="AV10" s="63">
        <f>DATOS!AE8*(170.18/DATOS!H8)</f>
        <v>12.297609783212895</v>
      </c>
      <c r="AW10" s="64">
        <f t="shared" si="21"/>
        <v>-0.792803044279894</v>
      </c>
      <c r="AX10" s="8"/>
      <c r="AY10" s="8"/>
      <c r="AZ10" s="8"/>
      <c r="BA10" s="8"/>
      <c r="BB10" s="8"/>
      <c r="BC10" s="8"/>
      <c r="BI10" s="4"/>
      <c r="BJ10" s="4"/>
      <c r="BK10" s="4"/>
      <c r="BL10" s="17"/>
      <c r="BM10" s="17"/>
      <c r="BN10" s="17"/>
      <c r="BO10" s="17"/>
      <c r="BP10" s="17"/>
      <c r="BQ10" s="17"/>
      <c r="BR10" s="17"/>
      <c r="BS10" s="17"/>
      <c r="BT10" s="6"/>
      <c r="BU10" s="6"/>
      <c r="BW10" s="4">
        <f>DATOS!Z8*(170.18/DATOS!H8)</f>
        <v>17.02745969983324</v>
      </c>
      <c r="CI10" s="17"/>
      <c r="CJ10" s="14"/>
      <c r="CK10" s="17"/>
      <c r="CL10" s="17"/>
      <c r="CM10" s="17"/>
    </row>
    <row r="11" spans="1:91" ht="15">
      <c r="A11" s="107">
        <v>9</v>
      </c>
      <c r="B11" s="116">
        <f>DATOS!B9</f>
        <v>0</v>
      </c>
      <c r="C11" s="102" t="e">
        <f>(DATOS!G9*(170.18/DATOS!H9)^3)</f>
        <v>#DIV/0!</v>
      </c>
      <c r="D11" s="64" t="e">
        <f t="shared" si="22"/>
        <v>#DIV/0!</v>
      </c>
      <c r="E11" s="63" t="e">
        <f>DATOS!I9*(170.181/DATOS!H9)</f>
        <v>#DIV/0!</v>
      </c>
      <c r="F11" s="64" t="e">
        <f t="shared" si="2"/>
        <v>#DIV/0!</v>
      </c>
      <c r="G11" s="110" t="e">
        <f>DATOS!J9*(170.18/DATOS!H9)</f>
        <v>#DIV/0!</v>
      </c>
      <c r="H11" s="64" t="e">
        <f t="shared" si="0"/>
        <v>#DIV/0!</v>
      </c>
      <c r="I11" s="63" t="e">
        <f>DATOS!K9*(170.18/DATOS!H9)</f>
        <v>#DIV/0!</v>
      </c>
      <c r="J11" s="59" t="e">
        <f t="shared" si="3"/>
        <v>#DIV/0!</v>
      </c>
      <c r="K11" s="63" t="e">
        <f>DATOS!L9*(170.18/DATOS!H9)</f>
        <v>#DIV/0!</v>
      </c>
      <c r="L11" s="59" t="e">
        <f t="shared" si="4"/>
        <v>#DIV/0!</v>
      </c>
      <c r="M11" s="63" t="e">
        <f>DATOS!M9*(170.18/DATOS!H9)</f>
        <v>#DIV/0!</v>
      </c>
      <c r="N11" s="64" t="e">
        <f t="shared" si="5"/>
        <v>#DIV/0!</v>
      </c>
      <c r="O11" s="63" t="e">
        <f>DATOS!N9*(170.18/DATOS!H9)</f>
        <v>#DIV/0!</v>
      </c>
      <c r="P11" s="64" t="e">
        <f t="shared" si="6"/>
        <v>#DIV/0!</v>
      </c>
      <c r="Q11" s="63" t="e">
        <f>DATOS!O9*(170.18/DATOS!H9)</f>
        <v>#DIV/0!</v>
      </c>
      <c r="R11" s="64" t="e">
        <f t="shared" si="7"/>
        <v>#DIV/0!</v>
      </c>
      <c r="S11" s="109" t="e">
        <f>DATOS!P9*(170.18/DATOS!H9)</f>
        <v>#DIV/0!</v>
      </c>
      <c r="T11" s="112" t="e">
        <f t="shared" si="8"/>
        <v>#DIV/0!</v>
      </c>
      <c r="U11" s="113" t="e">
        <f>DATOS!Q9*(170.18/DATOS!H9)</f>
        <v>#DIV/0!</v>
      </c>
      <c r="V11" s="112" t="e">
        <f t="shared" si="9"/>
        <v>#DIV/0!</v>
      </c>
      <c r="W11" s="113" t="e">
        <f>DATOS!R9*(170.18/DATOS!H9)</f>
        <v>#DIV/0!</v>
      </c>
      <c r="X11" s="112" t="e">
        <f t="shared" si="10"/>
        <v>#DIV/0!</v>
      </c>
      <c r="Y11" s="113" t="e">
        <f>DATOS!S9*(170.18/DATOS!H9)</f>
        <v>#DIV/0!</v>
      </c>
      <c r="Z11" s="112" t="e">
        <f t="shared" si="11"/>
        <v>#DIV/0!</v>
      </c>
      <c r="AA11" s="113" t="e">
        <f>DATOS!T9*(170.18/DATOS!H9)</f>
        <v>#DIV/0!</v>
      </c>
      <c r="AB11" s="112" t="e">
        <f t="shared" si="12"/>
        <v>#DIV/0!</v>
      </c>
      <c r="AC11" s="113" t="e">
        <f>DATOS!U9*(170.18/DATOS!H9)</f>
        <v>#DIV/0!</v>
      </c>
      <c r="AD11" s="112" t="e">
        <f t="shared" si="13"/>
        <v>#DIV/0!</v>
      </c>
      <c r="AE11" s="113" t="e">
        <f>DATOS!V9*(170.18/DATOS!H9)</f>
        <v>#DIV/0!</v>
      </c>
      <c r="AF11" s="112" t="e">
        <f t="shared" si="14"/>
        <v>#DIV/0!</v>
      </c>
      <c r="AG11" s="113" t="e">
        <f>DATOS!W9*(170.18/DATOS!H9)</f>
        <v>#DIV/0!</v>
      </c>
      <c r="AH11" s="112" t="e">
        <f t="shared" si="15"/>
        <v>#DIV/0!</v>
      </c>
      <c r="AI11" s="113" t="e">
        <f>DATOS!X9*(170.18/DATOS!H9)</f>
        <v>#DIV/0!</v>
      </c>
      <c r="AJ11" s="112">
        <f>(DATOS!X9-53.2)/4.56</f>
        <v>-11.666666666666668</v>
      </c>
      <c r="AK11" s="113" t="e">
        <f>DATOS!Y9*(170.18/DATOS!H9)</f>
        <v>#DIV/0!</v>
      </c>
      <c r="AL11" s="112" t="e">
        <f t="shared" si="16"/>
        <v>#DIV/0!</v>
      </c>
      <c r="AM11" s="59" t="e">
        <f t="shared" si="1"/>
        <v>#DIV/0!</v>
      </c>
      <c r="AN11" s="63" t="e">
        <f>DATOS!AA9*(170.18/DATOS!H9)</f>
        <v>#DIV/0!</v>
      </c>
      <c r="AO11" s="64" t="e">
        <f t="shared" si="17"/>
        <v>#DIV/0!</v>
      </c>
      <c r="AP11" s="63" t="e">
        <f>DATOS!AB9*(170.18/DATOS!H9)</f>
        <v>#DIV/0!</v>
      </c>
      <c r="AQ11" s="64" t="e">
        <f t="shared" si="18"/>
        <v>#DIV/0!</v>
      </c>
      <c r="AR11" s="63" t="e">
        <f>DATOS!AC9*(170.18/DATOS!H9)</f>
        <v>#DIV/0!</v>
      </c>
      <c r="AS11" s="64" t="e">
        <f t="shared" si="19"/>
        <v>#DIV/0!</v>
      </c>
      <c r="AT11" s="63" t="e">
        <f>DATOS!AD9*(170.18/DATOS!H9)</f>
        <v>#DIV/0!</v>
      </c>
      <c r="AU11" s="64" t="e">
        <f t="shared" si="20"/>
        <v>#DIV/0!</v>
      </c>
      <c r="AV11" s="63" t="e">
        <f>DATOS!AE9*(170.18/DATOS!H9)</f>
        <v>#DIV/0!</v>
      </c>
      <c r="AW11" s="64" t="e">
        <f t="shared" si="21"/>
        <v>#DIV/0!</v>
      </c>
      <c r="AX11" s="8"/>
      <c r="AY11" s="8"/>
      <c r="AZ11" s="8"/>
      <c r="BA11" s="8"/>
      <c r="BB11" s="8"/>
      <c r="BC11" s="8"/>
      <c r="BI11" s="4"/>
      <c r="BJ11" s="4"/>
      <c r="BK11" s="4"/>
      <c r="BL11" s="17"/>
      <c r="BM11" s="17"/>
      <c r="BN11" s="17"/>
      <c r="BO11" s="17"/>
      <c r="BP11" s="17"/>
      <c r="BQ11" s="17"/>
      <c r="BR11" s="17"/>
      <c r="BS11" s="17"/>
      <c r="BT11" s="6"/>
      <c r="BU11" s="6"/>
      <c r="BW11" s="4" t="e">
        <f>DATOS!Z9*(170.18/DATOS!H9)</f>
        <v>#DIV/0!</v>
      </c>
      <c r="CI11" s="17"/>
      <c r="CJ11" s="14"/>
      <c r="CK11" s="17"/>
      <c r="CL11" s="17"/>
      <c r="CM11" s="17"/>
    </row>
    <row r="12" spans="1:91" ht="15">
      <c r="A12" s="107">
        <v>10</v>
      </c>
      <c r="B12" s="116">
        <f>DATOS!B10</f>
        <v>0</v>
      </c>
      <c r="C12" s="102" t="e">
        <f>(DATOS!G10*(170.18/DATOS!H10)^3)</f>
        <v>#DIV/0!</v>
      </c>
      <c r="D12" s="64" t="e">
        <f t="shared" si="22"/>
        <v>#DIV/0!</v>
      </c>
      <c r="E12" s="63" t="e">
        <f>DATOS!I10*(170.181/DATOS!H10)</f>
        <v>#DIV/0!</v>
      </c>
      <c r="F12" s="64" t="e">
        <f t="shared" si="2"/>
        <v>#DIV/0!</v>
      </c>
      <c r="G12" s="110" t="e">
        <f>DATOS!J10*(170.18/DATOS!H10)</f>
        <v>#DIV/0!</v>
      </c>
      <c r="H12" s="64" t="e">
        <f t="shared" si="0"/>
        <v>#DIV/0!</v>
      </c>
      <c r="I12" s="63" t="e">
        <f>DATOS!K10*(170.18/DATOS!H10)</f>
        <v>#DIV/0!</v>
      </c>
      <c r="J12" s="59" t="e">
        <f t="shared" si="3"/>
        <v>#DIV/0!</v>
      </c>
      <c r="K12" s="63" t="e">
        <f>DATOS!L10*(170.18/DATOS!H10)</f>
        <v>#DIV/0!</v>
      </c>
      <c r="L12" s="59" t="e">
        <f t="shared" si="4"/>
        <v>#DIV/0!</v>
      </c>
      <c r="M12" s="63" t="e">
        <f>DATOS!M10*(170.18/DATOS!H10)</f>
        <v>#DIV/0!</v>
      </c>
      <c r="N12" s="64" t="e">
        <f t="shared" si="5"/>
        <v>#DIV/0!</v>
      </c>
      <c r="O12" s="63" t="e">
        <f>DATOS!N10*(170.18/DATOS!H10)</f>
        <v>#DIV/0!</v>
      </c>
      <c r="P12" s="64" t="e">
        <f t="shared" si="6"/>
        <v>#DIV/0!</v>
      </c>
      <c r="Q12" s="63" t="e">
        <f>DATOS!O10*(170.18/DATOS!H10)</f>
        <v>#DIV/0!</v>
      </c>
      <c r="R12" s="64" t="e">
        <f t="shared" si="7"/>
        <v>#DIV/0!</v>
      </c>
      <c r="S12" s="109" t="e">
        <f>DATOS!P10*(170.18/DATOS!H10)</f>
        <v>#DIV/0!</v>
      </c>
      <c r="T12" s="112" t="e">
        <f t="shared" si="8"/>
        <v>#DIV/0!</v>
      </c>
      <c r="U12" s="113" t="e">
        <f>DATOS!Q10*(170.18/DATOS!H10)</f>
        <v>#DIV/0!</v>
      </c>
      <c r="V12" s="112" t="e">
        <f t="shared" si="9"/>
        <v>#DIV/0!</v>
      </c>
      <c r="W12" s="113" t="e">
        <f>DATOS!R10*(170.18/DATOS!H10)</f>
        <v>#DIV/0!</v>
      </c>
      <c r="X12" s="112" t="e">
        <f t="shared" si="10"/>
        <v>#DIV/0!</v>
      </c>
      <c r="Y12" s="113" t="e">
        <f>DATOS!S10*(170.18/DATOS!H10)</f>
        <v>#DIV/0!</v>
      </c>
      <c r="Z12" s="112" t="e">
        <f t="shared" si="11"/>
        <v>#DIV/0!</v>
      </c>
      <c r="AA12" s="113" t="e">
        <f>DATOS!T10*(170.18/DATOS!H10)</f>
        <v>#DIV/0!</v>
      </c>
      <c r="AB12" s="112" t="e">
        <f t="shared" si="12"/>
        <v>#DIV/0!</v>
      </c>
      <c r="AC12" s="113" t="e">
        <f>DATOS!U10*(170.18/DATOS!H10)</f>
        <v>#DIV/0!</v>
      </c>
      <c r="AD12" s="112" t="e">
        <f t="shared" si="13"/>
        <v>#DIV/0!</v>
      </c>
      <c r="AE12" s="113" t="e">
        <f>DATOS!V10*(170.18/DATOS!H10)</f>
        <v>#DIV/0!</v>
      </c>
      <c r="AF12" s="112" t="e">
        <f t="shared" si="14"/>
        <v>#DIV/0!</v>
      </c>
      <c r="AG12" s="113" t="e">
        <f>DATOS!W10*(170.18/DATOS!H10)</f>
        <v>#DIV/0!</v>
      </c>
      <c r="AH12" s="112" t="e">
        <f t="shared" si="15"/>
        <v>#DIV/0!</v>
      </c>
      <c r="AI12" s="113" t="e">
        <f>DATOS!X10*(170.18/DATOS!H10)</f>
        <v>#DIV/0!</v>
      </c>
      <c r="AJ12" s="112">
        <f>(DATOS!X10-53.2)/4.56</f>
        <v>-11.666666666666668</v>
      </c>
      <c r="AK12" s="113" t="e">
        <f>DATOS!Y10*(170.18/DATOS!H10)</f>
        <v>#DIV/0!</v>
      </c>
      <c r="AL12" s="112" t="e">
        <f t="shared" si="16"/>
        <v>#DIV/0!</v>
      </c>
      <c r="AM12" s="59" t="e">
        <f t="shared" si="1"/>
        <v>#DIV/0!</v>
      </c>
      <c r="AN12" s="63" t="e">
        <f>DATOS!AA10*(170.18/DATOS!H10)</f>
        <v>#DIV/0!</v>
      </c>
      <c r="AO12" s="64" t="e">
        <f t="shared" si="17"/>
        <v>#DIV/0!</v>
      </c>
      <c r="AP12" s="63" t="e">
        <f>DATOS!AB10*(170.18/DATOS!H10)</f>
        <v>#DIV/0!</v>
      </c>
      <c r="AQ12" s="64" t="e">
        <f t="shared" si="18"/>
        <v>#DIV/0!</v>
      </c>
      <c r="AR12" s="63" t="e">
        <f>DATOS!AC10*(170.18/DATOS!H10)</f>
        <v>#DIV/0!</v>
      </c>
      <c r="AS12" s="64" t="e">
        <f t="shared" si="19"/>
        <v>#DIV/0!</v>
      </c>
      <c r="AT12" s="63" t="e">
        <f>DATOS!AD10*(170.18/DATOS!H10)</f>
        <v>#DIV/0!</v>
      </c>
      <c r="AU12" s="64" t="e">
        <f t="shared" si="20"/>
        <v>#DIV/0!</v>
      </c>
      <c r="AV12" s="63" t="e">
        <f>DATOS!AE10*(170.18/DATOS!H10)</f>
        <v>#DIV/0!</v>
      </c>
      <c r="AW12" s="64" t="e">
        <f t="shared" si="21"/>
        <v>#DIV/0!</v>
      </c>
      <c r="AX12" s="8"/>
      <c r="AY12" s="8"/>
      <c r="AZ12" s="8"/>
      <c r="BA12" s="8"/>
      <c r="BB12" s="8"/>
      <c r="BC12" s="8"/>
      <c r="BI12" s="4"/>
      <c r="BJ12" s="4"/>
      <c r="BK12" s="4"/>
      <c r="BL12" s="17"/>
      <c r="BM12" s="17"/>
      <c r="BN12" s="17"/>
      <c r="BO12" s="17"/>
      <c r="BP12" s="17"/>
      <c r="BQ12" s="17"/>
      <c r="BR12" s="17"/>
      <c r="BS12" s="17"/>
      <c r="BT12" s="6"/>
      <c r="BU12" s="6"/>
      <c r="BW12" s="4" t="e">
        <f>DATOS!Z10*(170.18/DATOS!H10)</f>
        <v>#DIV/0!</v>
      </c>
      <c r="CI12" s="17"/>
      <c r="CJ12" s="14"/>
      <c r="CK12" s="17"/>
      <c r="CL12" s="17"/>
      <c r="CM12" s="17"/>
    </row>
    <row r="13" spans="1:91" ht="15">
      <c r="A13" s="107">
        <v>11</v>
      </c>
      <c r="B13" s="116">
        <f>DATOS!B11</f>
        <v>0</v>
      </c>
      <c r="C13" s="102" t="e">
        <f>(DATOS!G11*(170.18/DATOS!H11)^3)</f>
        <v>#DIV/0!</v>
      </c>
      <c r="D13" s="64" t="e">
        <f t="shared" si="22"/>
        <v>#DIV/0!</v>
      </c>
      <c r="E13" s="63" t="e">
        <f>DATOS!I11*(170.181/DATOS!H11)</f>
        <v>#DIV/0!</v>
      </c>
      <c r="F13" s="64" t="e">
        <f t="shared" si="2"/>
        <v>#DIV/0!</v>
      </c>
      <c r="G13" s="110" t="e">
        <f>DATOS!J11*(170.18/DATOS!H11)</f>
        <v>#DIV/0!</v>
      </c>
      <c r="H13" s="64" t="e">
        <f t="shared" si="0"/>
        <v>#DIV/0!</v>
      </c>
      <c r="I13" s="63" t="e">
        <f>DATOS!K11*(170.18/DATOS!H11)</f>
        <v>#DIV/0!</v>
      </c>
      <c r="J13" s="59" t="e">
        <f t="shared" si="3"/>
        <v>#DIV/0!</v>
      </c>
      <c r="K13" s="63" t="e">
        <f>DATOS!L11*(170.18/DATOS!H11)</f>
        <v>#DIV/0!</v>
      </c>
      <c r="L13" s="59" t="e">
        <f t="shared" si="4"/>
        <v>#DIV/0!</v>
      </c>
      <c r="M13" s="63" t="e">
        <f>DATOS!M11*(170.18/DATOS!H11)</f>
        <v>#DIV/0!</v>
      </c>
      <c r="N13" s="64" t="e">
        <f t="shared" si="5"/>
        <v>#DIV/0!</v>
      </c>
      <c r="O13" s="63" t="e">
        <f>DATOS!N11*(170.18/DATOS!H11)</f>
        <v>#DIV/0!</v>
      </c>
      <c r="P13" s="64" t="e">
        <f t="shared" si="6"/>
        <v>#DIV/0!</v>
      </c>
      <c r="Q13" s="63" t="e">
        <f>DATOS!O11*(170.18/DATOS!H11)</f>
        <v>#DIV/0!</v>
      </c>
      <c r="R13" s="64" t="e">
        <f t="shared" si="7"/>
        <v>#DIV/0!</v>
      </c>
      <c r="S13" s="109" t="e">
        <f>DATOS!P11*(170.18/DATOS!H11)</f>
        <v>#DIV/0!</v>
      </c>
      <c r="T13" s="112" t="e">
        <f t="shared" si="8"/>
        <v>#DIV/0!</v>
      </c>
      <c r="U13" s="113" t="e">
        <f>DATOS!Q11*(170.18/DATOS!H11)</f>
        <v>#DIV/0!</v>
      </c>
      <c r="V13" s="112" t="e">
        <f t="shared" si="9"/>
        <v>#DIV/0!</v>
      </c>
      <c r="W13" s="113" t="e">
        <f>DATOS!R11*(170.18/DATOS!H11)</f>
        <v>#DIV/0!</v>
      </c>
      <c r="X13" s="112" t="e">
        <f t="shared" si="10"/>
        <v>#DIV/0!</v>
      </c>
      <c r="Y13" s="113" t="e">
        <f>DATOS!S11*(170.18/DATOS!H11)</f>
        <v>#DIV/0!</v>
      </c>
      <c r="Z13" s="112" t="e">
        <f t="shared" si="11"/>
        <v>#DIV/0!</v>
      </c>
      <c r="AA13" s="113" t="e">
        <f>DATOS!T11*(170.18/DATOS!H11)</f>
        <v>#DIV/0!</v>
      </c>
      <c r="AB13" s="112" t="e">
        <f t="shared" si="12"/>
        <v>#DIV/0!</v>
      </c>
      <c r="AC13" s="113" t="e">
        <f>DATOS!U11*(170.18/DATOS!H11)</f>
        <v>#DIV/0!</v>
      </c>
      <c r="AD13" s="112" t="e">
        <f t="shared" si="13"/>
        <v>#DIV/0!</v>
      </c>
      <c r="AE13" s="113" t="e">
        <f>DATOS!V11*(170.18/DATOS!H11)</f>
        <v>#DIV/0!</v>
      </c>
      <c r="AF13" s="112" t="e">
        <f t="shared" si="14"/>
        <v>#DIV/0!</v>
      </c>
      <c r="AG13" s="113" t="e">
        <f>DATOS!W11*(170.18/DATOS!H11)</f>
        <v>#DIV/0!</v>
      </c>
      <c r="AH13" s="112" t="e">
        <f t="shared" si="15"/>
        <v>#DIV/0!</v>
      </c>
      <c r="AI13" s="113" t="e">
        <f>DATOS!X11*(170.18/DATOS!H11)</f>
        <v>#DIV/0!</v>
      </c>
      <c r="AJ13" s="112">
        <f>(DATOS!X11-53.2)/4.56</f>
        <v>-11.666666666666668</v>
      </c>
      <c r="AK13" s="113" t="e">
        <f>DATOS!Y11*(170.18/DATOS!H11)</f>
        <v>#DIV/0!</v>
      </c>
      <c r="AL13" s="112" t="e">
        <f t="shared" si="16"/>
        <v>#DIV/0!</v>
      </c>
      <c r="AM13" s="59" t="e">
        <f t="shared" si="1"/>
        <v>#DIV/0!</v>
      </c>
      <c r="AN13" s="63" t="e">
        <f>DATOS!AA11*(170.18/DATOS!H11)</f>
        <v>#DIV/0!</v>
      </c>
      <c r="AO13" s="64" t="e">
        <f t="shared" si="17"/>
        <v>#DIV/0!</v>
      </c>
      <c r="AP13" s="63" t="e">
        <f>DATOS!AB11*(170.18/DATOS!H11)</f>
        <v>#DIV/0!</v>
      </c>
      <c r="AQ13" s="64" t="e">
        <f t="shared" si="18"/>
        <v>#DIV/0!</v>
      </c>
      <c r="AR13" s="63" t="e">
        <f>DATOS!AC11*(170.18/DATOS!H11)</f>
        <v>#DIV/0!</v>
      </c>
      <c r="AS13" s="64" t="e">
        <f t="shared" si="19"/>
        <v>#DIV/0!</v>
      </c>
      <c r="AT13" s="63" t="e">
        <f>DATOS!AD11*(170.18/DATOS!H11)</f>
        <v>#DIV/0!</v>
      </c>
      <c r="AU13" s="64" t="e">
        <f t="shared" si="20"/>
        <v>#DIV/0!</v>
      </c>
      <c r="AV13" s="63" t="e">
        <f>DATOS!AE11*(170.18/DATOS!H11)</f>
        <v>#DIV/0!</v>
      </c>
      <c r="AW13" s="64" t="e">
        <f t="shared" si="21"/>
        <v>#DIV/0!</v>
      </c>
      <c r="AX13" s="8"/>
      <c r="AY13" s="8"/>
      <c r="AZ13" s="8"/>
      <c r="BA13" s="8"/>
      <c r="BB13" s="8"/>
      <c r="BC13" s="8"/>
      <c r="BI13" s="4"/>
      <c r="BJ13" s="4"/>
      <c r="BK13" s="4"/>
      <c r="BL13" s="17"/>
      <c r="BM13" s="17"/>
      <c r="BN13" s="17"/>
      <c r="BO13" s="17"/>
      <c r="BP13" s="17"/>
      <c r="BQ13" s="17"/>
      <c r="BR13" s="17"/>
      <c r="BS13" s="17"/>
      <c r="BT13" s="6"/>
      <c r="BU13" s="6"/>
      <c r="BW13" s="4" t="e">
        <f>DATOS!Z11*(170.18/DATOS!H11)</f>
        <v>#DIV/0!</v>
      </c>
      <c r="CI13" s="17"/>
      <c r="CJ13" s="14"/>
      <c r="CK13" s="17"/>
      <c r="CL13" s="17"/>
      <c r="CM13" s="17"/>
    </row>
    <row r="14" spans="1:91" ht="15">
      <c r="A14" s="107">
        <v>12</v>
      </c>
      <c r="B14" s="116">
        <f>DATOS!B12</f>
        <v>0</v>
      </c>
      <c r="C14" s="102" t="e">
        <f>(DATOS!G12*(170.18/DATOS!H12)^3)</f>
        <v>#DIV/0!</v>
      </c>
      <c r="D14" s="64" t="e">
        <f t="shared" si="22"/>
        <v>#DIV/0!</v>
      </c>
      <c r="E14" s="63" t="e">
        <f>DATOS!I12*(170.181/DATOS!H12)</f>
        <v>#DIV/0!</v>
      </c>
      <c r="F14" s="64" t="e">
        <f t="shared" si="2"/>
        <v>#DIV/0!</v>
      </c>
      <c r="G14" s="110" t="e">
        <f>DATOS!J12*(170.18/DATOS!H12)</f>
        <v>#DIV/0!</v>
      </c>
      <c r="H14" s="64" t="e">
        <f t="shared" si="0"/>
        <v>#DIV/0!</v>
      </c>
      <c r="I14" s="63" t="e">
        <f>DATOS!K12*(170.18/DATOS!H12)</f>
        <v>#DIV/0!</v>
      </c>
      <c r="J14" s="59" t="e">
        <f t="shared" si="3"/>
        <v>#DIV/0!</v>
      </c>
      <c r="K14" s="63" t="e">
        <f>DATOS!L12*(170.18/DATOS!H12)</f>
        <v>#DIV/0!</v>
      </c>
      <c r="L14" s="59" t="e">
        <f t="shared" si="4"/>
        <v>#DIV/0!</v>
      </c>
      <c r="M14" s="63" t="e">
        <f>DATOS!M12*(170.18/DATOS!H12)</f>
        <v>#DIV/0!</v>
      </c>
      <c r="N14" s="64" t="e">
        <f t="shared" si="5"/>
        <v>#DIV/0!</v>
      </c>
      <c r="O14" s="63" t="e">
        <f>DATOS!N12*(170.18/DATOS!H12)</f>
        <v>#DIV/0!</v>
      </c>
      <c r="P14" s="64" t="e">
        <f t="shared" si="6"/>
        <v>#DIV/0!</v>
      </c>
      <c r="Q14" s="63" t="e">
        <f>DATOS!O12*(170.18/DATOS!H12)</f>
        <v>#DIV/0!</v>
      </c>
      <c r="R14" s="64" t="e">
        <f t="shared" si="7"/>
        <v>#DIV/0!</v>
      </c>
      <c r="S14" s="109" t="e">
        <f>DATOS!P12*(170.18/DATOS!H12)</f>
        <v>#DIV/0!</v>
      </c>
      <c r="T14" s="112" t="e">
        <f t="shared" si="8"/>
        <v>#DIV/0!</v>
      </c>
      <c r="U14" s="113" t="e">
        <f>DATOS!Q12*(170.18/DATOS!H12)</f>
        <v>#DIV/0!</v>
      </c>
      <c r="V14" s="112" t="e">
        <f t="shared" si="9"/>
        <v>#DIV/0!</v>
      </c>
      <c r="W14" s="113" t="e">
        <f>DATOS!R12*(170.18/DATOS!H12)</f>
        <v>#DIV/0!</v>
      </c>
      <c r="X14" s="112" t="e">
        <f t="shared" si="10"/>
        <v>#DIV/0!</v>
      </c>
      <c r="Y14" s="113" t="e">
        <f>DATOS!S12*(170.18/DATOS!H12)</f>
        <v>#DIV/0!</v>
      </c>
      <c r="Z14" s="112" t="e">
        <f t="shared" si="11"/>
        <v>#DIV/0!</v>
      </c>
      <c r="AA14" s="113" t="e">
        <f>DATOS!T12*(170.18/DATOS!H12)</f>
        <v>#DIV/0!</v>
      </c>
      <c r="AB14" s="112" t="e">
        <f t="shared" si="12"/>
        <v>#DIV/0!</v>
      </c>
      <c r="AC14" s="113" t="e">
        <f>DATOS!U12*(170.18/DATOS!H12)</f>
        <v>#DIV/0!</v>
      </c>
      <c r="AD14" s="112" t="e">
        <f t="shared" si="13"/>
        <v>#DIV/0!</v>
      </c>
      <c r="AE14" s="113" t="e">
        <f>DATOS!V12*(170.18/DATOS!H12)</f>
        <v>#DIV/0!</v>
      </c>
      <c r="AF14" s="112" t="e">
        <f t="shared" si="14"/>
        <v>#DIV/0!</v>
      </c>
      <c r="AG14" s="113" t="e">
        <f>DATOS!W12*(170.18/DATOS!H12)</f>
        <v>#DIV/0!</v>
      </c>
      <c r="AH14" s="112" t="e">
        <f t="shared" si="15"/>
        <v>#DIV/0!</v>
      </c>
      <c r="AI14" s="113" t="e">
        <f>DATOS!X12*(170.18/DATOS!H12)</f>
        <v>#DIV/0!</v>
      </c>
      <c r="AJ14" s="112">
        <f>(DATOS!X12-53.2)/4.56</f>
        <v>-11.666666666666668</v>
      </c>
      <c r="AK14" s="113" t="e">
        <f>DATOS!Y12*(170.18/DATOS!H12)</f>
        <v>#DIV/0!</v>
      </c>
      <c r="AL14" s="112" t="e">
        <f t="shared" si="16"/>
        <v>#DIV/0!</v>
      </c>
      <c r="AM14" s="59" t="e">
        <f t="shared" si="1"/>
        <v>#DIV/0!</v>
      </c>
      <c r="AN14" s="63" t="e">
        <f>DATOS!AA12*(170.18/DATOS!H12)</f>
        <v>#DIV/0!</v>
      </c>
      <c r="AO14" s="64" t="e">
        <f t="shared" si="17"/>
        <v>#DIV/0!</v>
      </c>
      <c r="AP14" s="63" t="e">
        <f>DATOS!AB12*(170.18/DATOS!H12)</f>
        <v>#DIV/0!</v>
      </c>
      <c r="AQ14" s="64" t="e">
        <f t="shared" si="18"/>
        <v>#DIV/0!</v>
      </c>
      <c r="AR14" s="63" t="e">
        <f>DATOS!AC12*(170.18/DATOS!H12)</f>
        <v>#DIV/0!</v>
      </c>
      <c r="AS14" s="64" t="e">
        <f t="shared" si="19"/>
        <v>#DIV/0!</v>
      </c>
      <c r="AT14" s="63" t="e">
        <f>DATOS!AD12*(170.18/DATOS!H12)</f>
        <v>#DIV/0!</v>
      </c>
      <c r="AU14" s="64" t="e">
        <f t="shared" si="20"/>
        <v>#DIV/0!</v>
      </c>
      <c r="AV14" s="63" t="e">
        <f>DATOS!AE12*(170.18/DATOS!H12)</f>
        <v>#DIV/0!</v>
      </c>
      <c r="AW14" s="64" t="e">
        <f t="shared" si="21"/>
        <v>#DIV/0!</v>
      </c>
      <c r="AX14" s="8"/>
      <c r="AY14" s="8"/>
      <c r="AZ14" s="8"/>
      <c r="BA14" s="8"/>
      <c r="BB14" s="8"/>
      <c r="BC14" s="8"/>
      <c r="BI14" s="4"/>
      <c r="BJ14" s="4"/>
      <c r="BK14" s="4"/>
      <c r="BL14" s="17"/>
      <c r="BM14" s="17"/>
      <c r="BN14" s="17"/>
      <c r="BO14" s="17"/>
      <c r="BP14" s="17"/>
      <c r="BQ14" s="17"/>
      <c r="BR14" s="17"/>
      <c r="BS14" s="17"/>
      <c r="BT14" s="6"/>
      <c r="BU14" s="6"/>
      <c r="BW14" s="4" t="e">
        <f>DATOS!Z12*(170.18/DATOS!H12)</f>
        <v>#DIV/0!</v>
      </c>
      <c r="CI14" s="17"/>
      <c r="CJ14" s="14"/>
      <c r="CK14" s="17"/>
      <c r="CL14" s="17"/>
      <c r="CM14" s="17"/>
    </row>
    <row r="15" spans="1:91" ht="15">
      <c r="A15" s="107">
        <v>13</v>
      </c>
      <c r="B15" s="116">
        <f>DATOS!B13</f>
        <v>0</v>
      </c>
      <c r="C15" s="102" t="e">
        <f>(DATOS!G13*(170.18/DATOS!H13)^3)</f>
        <v>#DIV/0!</v>
      </c>
      <c r="D15" s="64" t="e">
        <f t="shared" si="22"/>
        <v>#DIV/0!</v>
      </c>
      <c r="E15" s="63" t="e">
        <f>DATOS!I13*(170.181/DATOS!H13)</f>
        <v>#DIV/0!</v>
      </c>
      <c r="F15" s="64" t="e">
        <f t="shared" si="2"/>
        <v>#DIV/0!</v>
      </c>
      <c r="G15" s="110" t="e">
        <f>DATOS!J13*(170.18/DATOS!H13)</f>
        <v>#DIV/0!</v>
      </c>
      <c r="H15" s="64" t="e">
        <f t="shared" si="0"/>
        <v>#DIV/0!</v>
      </c>
      <c r="I15" s="63" t="e">
        <f>DATOS!K13*(170.18/DATOS!H13)</f>
        <v>#DIV/0!</v>
      </c>
      <c r="J15" s="59" t="e">
        <f t="shared" si="3"/>
        <v>#DIV/0!</v>
      </c>
      <c r="K15" s="63" t="e">
        <f>DATOS!L13*(170.18/DATOS!H13)</f>
        <v>#DIV/0!</v>
      </c>
      <c r="L15" s="59" t="e">
        <f t="shared" si="4"/>
        <v>#DIV/0!</v>
      </c>
      <c r="M15" s="63" t="e">
        <f>DATOS!M13*(170.18/DATOS!H13)</f>
        <v>#DIV/0!</v>
      </c>
      <c r="N15" s="64" t="e">
        <f t="shared" si="5"/>
        <v>#DIV/0!</v>
      </c>
      <c r="O15" s="63" t="e">
        <f>DATOS!N13*(170.18/DATOS!H13)</f>
        <v>#DIV/0!</v>
      </c>
      <c r="P15" s="64" t="e">
        <f t="shared" si="6"/>
        <v>#DIV/0!</v>
      </c>
      <c r="Q15" s="63" t="e">
        <f>DATOS!O13*(170.18/DATOS!H13)</f>
        <v>#DIV/0!</v>
      </c>
      <c r="R15" s="64" t="e">
        <f t="shared" si="7"/>
        <v>#DIV/0!</v>
      </c>
      <c r="S15" s="109" t="e">
        <f>DATOS!P13*(170.18/DATOS!H13)</f>
        <v>#DIV/0!</v>
      </c>
      <c r="T15" s="112" t="e">
        <f t="shared" si="8"/>
        <v>#DIV/0!</v>
      </c>
      <c r="U15" s="113" t="e">
        <f>DATOS!Q13*(170.18/DATOS!H13)</f>
        <v>#DIV/0!</v>
      </c>
      <c r="V15" s="112" t="e">
        <f t="shared" si="9"/>
        <v>#DIV/0!</v>
      </c>
      <c r="W15" s="113" t="e">
        <f>DATOS!R13*(170.18/DATOS!H13)</f>
        <v>#DIV/0!</v>
      </c>
      <c r="X15" s="112" t="e">
        <f t="shared" si="10"/>
        <v>#DIV/0!</v>
      </c>
      <c r="Y15" s="113" t="e">
        <f>DATOS!S13*(170.18/DATOS!H13)</f>
        <v>#DIV/0!</v>
      </c>
      <c r="Z15" s="112" t="e">
        <f t="shared" si="11"/>
        <v>#DIV/0!</v>
      </c>
      <c r="AA15" s="113" t="e">
        <f>DATOS!T13*(170.18/DATOS!H13)</f>
        <v>#DIV/0!</v>
      </c>
      <c r="AB15" s="112" t="e">
        <f t="shared" si="12"/>
        <v>#DIV/0!</v>
      </c>
      <c r="AC15" s="113" t="e">
        <f>DATOS!U13*(170.18/DATOS!H13)</f>
        <v>#DIV/0!</v>
      </c>
      <c r="AD15" s="112" t="e">
        <f t="shared" si="13"/>
        <v>#DIV/0!</v>
      </c>
      <c r="AE15" s="113" t="e">
        <f>DATOS!V13*(170.18/DATOS!H13)</f>
        <v>#DIV/0!</v>
      </c>
      <c r="AF15" s="112" t="e">
        <f t="shared" si="14"/>
        <v>#DIV/0!</v>
      </c>
      <c r="AG15" s="113" t="e">
        <f>DATOS!W13*(170.18/DATOS!H13)</f>
        <v>#DIV/0!</v>
      </c>
      <c r="AH15" s="112" t="e">
        <f t="shared" si="15"/>
        <v>#DIV/0!</v>
      </c>
      <c r="AI15" s="113" t="e">
        <f>DATOS!X13*(170.18/DATOS!H13)</f>
        <v>#DIV/0!</v>
      </c>
      <c r="AJ15" s="112">
        <f>(DATOS!X13-53.2)/4.56</f>
        <v>-11.666666666666668</v>
      </c>
      <c r="AK15" s="113" t="e">
        <f>DATOS!Y13*(170.18/DATOS!H13)</f>
        <v>#DIV/0!</v>
      </c>
      <c r="AL15" s="112" t="e">
        <f t="shared" si="16"/>
        <v>#DIV/0!</v>
      </c>
      <c r="AM15" s="59" t="e">
        <f t="shared" si="1"/>
        <v>#DIV/0!</v>
      </c>
      <c r="AN15" s="63" t="e">
        <f>DATOS!AA13*(170.18/DATOS!H13)</f>
        <v>#DIV/0!</v>
      </c>
      <c r="AO15" s="64" t="e">
        <f t="shared" si="17"/>
        <v>#DIV/0!</v>
      </c>
      <c r="AP15" s="63" t="e">
        <f>DATOS!AB13*(170.18/DATOS!H13)</f>
        <v>#DIV/0!</v>
      </c>
      <c r="AQ15" s="64" t="e">
        <f t="shared" si="18"/>
        <v>#DIV/0!</v>
      </c>
      <c r="AR15" s="63" t="e">
        <f>DATOS!AC13*(170.18/DATOS!H13)</f>
        <v>#DIV/0!</v>
      </c>
      <c r="AS15" s="64" t="e">
        <f t="shared" si="19"/>
        <v>#DIV/0!</v>
      </c>
      <c r="AT15" s="63" t="e">
        <f>DATOS!AD13*(170.18/DATOS!H13)</f>
        <v>#DIV/0!</v>
      </c>
      <c r="AU15" s="64" t="e">
        <f t="shared" si="20"/>
        <v>#DIV/0!</v>
      </c>
      <c r="AV15" s="63" t="e">
        <f>DATOS!AE13*(170.18/DATOS!H13)</f>
        <v>#DIV/0!</v>
      </c>
      <c r="AW15" s="64" t="e">
        <f t="shared" si="21"/>
        <v>#DIV/0!</v>
      </c>
      <c r="AX15" s="8"/>
      <c r="AY15" s="8"/>
      <c r="AZ15" s="8"/>
      <c r="BA15" s="8"/>
      <c r="BB15" s="8"/>
      <c r="BC15" s="8"/>
      <c r="BI15" s="4"/>
      <c r="BJ15" s="4"/>
      <c r="BK15" s="4"/>
      <c r="BL15" s="17"/>
      <c r="BM15" s="17"/>
      <c r="BN15" s="17"/>
      <c r="BO15" s="17"/>
      <c r="BP15" s="17"/>
      <c r="BQ15" s="17"/>
      <c r="BR15" s="17"/>
      <c r="BS15" s="17"/>
      <c r="BT15" s="6"/>
      <c r="BU15" s="6"/>
      <c r="BW15" s="4" t="e">
        <f>DATOS!Z13*(170.18/DATOS!H13)</f>
        <v>#DIV/0!</v>
      </c>
      <c r="CI15" s="17"/>
      <c r="CJ15" s="14"/>
      <c r="CK15" s="17"/>
      <c r="CL15" s="17"/>
      <c r="CM15" s="17"/>
    </row>
    <row r="16" spans="1:91" ht="15">
      <c r="A16" s="107">
        <v>14</v>
      </c>
      <c r="B16" s="116">
        <f>DATOS!B14</f>
        <v>0</v>
      </c>
      <c r="C16" s="102" t="e">
        <f>(DATOS!G14*(170.18/DATOS!H14)^3)</f>
        <v>#DIV/0!</v>
      </c>
      <c r="D16" s="64" t="e">
        <f t="shared" si="22"/>
        <v>#DIV/0!</v>
      </c>
      <c r="E16" s="63" t="e">
        <f>DATOS!I14*(170.181/DATOS!H14)</f>
        <v>#DIV/0!</v>
      </c>
      <c r="F16" s="64" t="e">
        <f t="shared" si="2"/>
        <v>#DIV/0!</v>
      </c>
      <c r="G16" s="110" t="e">
        <f>DATOS!J14*(170.18/DATOS!H14)</f>
        <v>#DIV/0!</v>
      </c>
      <c r="H16" s="64" t="e">
        <f t="shared" si="0"/>
        <v>#DIV/0!</v>
      </c>
      <c r="I16" s="63" t="e">
        <f>DATOS!K14*(170.18/DATOS!H14)</f>
        <v>#DIV/0!</v>
      </c>
      <c r="J16" s="59" t="e">
        <f t="shared" si="3"/>
        <v>#DIV/0!</v>
      </c>
      <c r="K16" s="63" t="e">
        <f>DATOS!L14*(170.18/DATOS!H14)</f>
        <v>#DIV/0!</v>
      </c>
      <c r="L16" s="59" t="e">
        <f t="shared" si="4"/>
        <v>#DIV/0!</v>
      </c>
      <c r="M16" s="63" t="e">
        <f>DATOS!M14*(170.18/DATOS!H14)</f>
        <v>#DIV/0!</v>
      </c>
      <c r="N16" s="64" t="e">
        <f t="shared" si="5"/>
        <v>#DIV/0!</v>
      </c>
      <c r="O16" s="63" t="e">
        <f>DATOS!N14*(170.18/DATOS!H14)</f>
        <v>#DIV/0!</v>
      </c>
      <c r="P16" s="64" t="e">
        <f t="shared" si="6"/>
        <v>#DIV/0!</v>
      </c>
      <c r="Q16" s="63" t="e">
        <f>DATOS!O14*(170.18/DATOS!H14)</f>
        <v>#DIV/0!</v>
      </c>
      <c r="R16" s="64" t="e">
        <f t="shared" si="7"/>
        <v>#DIV/0!</v>
      </c>
      <c r="S16" s="109" t="e">
        <f>DATOS!P14*(170.18/DATOS!H14)</f>
        <v>#DIV/0!</v>
      </c>
      <c r="T16" s="112" t="e">
        <f t="shared" si="8"/>
        <v>#DIV/0!</v>
      </c>
      <c r="U16" s="113" t="e">
        <f>DATOS!Q14*(170.18/DATOS!H14)</f>
        <v>#DIV/0!</v>
      </c>
      <c r="V16" s="112" t="e">
        <f t="shared" si="9"/>
        <v>#DIV/0!</v>
      </c>
      <c r="W16" s="113" t="e">
        <f>DATOS!R14*(170.18/DATOS!H14)</f>
        <v>#DIV/0!</v>
      </c>
      <c r="X16" s="112" t="e">
        <f t="shared" si="10"/>
        <v>#DIV/0!</v>
      </c>
      <c r="Y16" s="113" t="e">
        <f>DATOS!S14*(170.18/DATOS!H14)</f>
        <v>#DIV/0!</v>
      </c>
      <c r="Z16" s="112" t="e">
        <f t="shared" si="11"/>
        <v>#DIV/0!</v>
      </c>
      <c r="AA16" s="113" t="e">
        <f>DATOS!T14*(170.18/DATOS!H14)</f>
        <v>#DIV/0!</v>
      </c>
      <c r="AB16" s="112" t="e">
        <f t="shared" si="12"/>
        <v>#DIV/0!</v>
      </c>
      <c r="AC16" s="113" t="e">
        <f>DATOS!U14*(170.18/DATOS!H14)</f>
        <v>#DIV/0!</v>
      </c>
      <c r="AD16" s="112" t="e">
        <f t="shared" si="13"/>
        <v>#DIV/0!</v>
      </c>
      <c r="AE16" s="113" t="e">
        <f>DATOS!V14*(170.18/DATOS!H14)</f>
        <v>#DIV/0!</v>
      </c>
      <c r="AF16" s="112" t="e">
        <f t="shared" si="14"/>
        <v>#DIV/0!</v>
      </c>
      <c r="AG16" s="113" t="e">
        <f>DATOS!W14*(170.18/DATOS!H14)</f>
        <v>#DIV/0!</v>
      </c>
      <c r="AH16" s="112" t="e">
        <f t="shared" si="15"/>
        <v>#DIV/0!</v>
      </c>
      <c r="AI16" s="113" t="e">
        <f>DATOS!X14*(170.18/DATOS!H14)</f>
        <v>#DIV/0!</v>
      </c>
      <c r="AJ16" s="112">
        <f>(DATOS!X14-53.2)/4.56</f>
        <v>-11.666666666666668</v>
      </c>
      <c r="AK16" s="113" t="e">
        <f>DATOS!Y14*(170.18/DATOS!H14)</f>
        <v>#DIV/0!</v>
      </c>
      <c r="AL16" s="112" t="e">
        <f t="shared" si="16"/>
        <v>#DIV/0!</v>
      </c>
      <c r="AM16" s="59" t="e">
        <f t="shared" si="1"/>
        <v>#DIV/0!</v>
      </c>
      <c r="AN16" s="63" t="e">
        <f>DATOS!AA14*(170.18/DATOS!H14)</f>
        <v>#DIV/0!</v>
      </c>
      <c r="AO16" s="64" t="e">
        <f t="shared" si="17"/>
        <v>#DIV/0!</v>
      </c>
      <c r="AP16" s="63" t="e">
        <f>DATOS!AB14*(170.18/DATOS!H14)</f>
        <v>#DIV/0!</v>
      </c>
      <c r="AQ16" s="64" t="e">
        <f t="shared" si="18"/>
        <v>#DIV/0!</v>
      </c>
      <c r="AR16" s="63" t="e">
        <f>DATOS!AC14*(170.18/DATOS!H14)</f>
        <v>#DIV/0!</v>
      </c>
      <c r="AS16" s="64" t="e">
        <f t="shared" si="19"/>
        <v>#DIV/0!</v>
      </c>
      <c r="AT16" s="63" t="e">
        <f>DATOS!AD14*(170.18/DATOS!H14)</f>
        <v>#DIV/0!</v>
      </c>
      <c r="AU16" s="64" t="e">
        <f t="shared" si="20"/>
        <v>#DIV/0!</v>
      </c>
      <c r="AV16" s="63" t="e">
        <f>DATOS!AE14*(170.18/DATOS!H14)</f>
        <v>#DIV/0!</v>
      </c>
      <c r="AW16" s="64" t="e">
        <f t="shared" si="21"/>
        <v>#DIV/0!</v>
      </c>
      <c r="AX16" s="8"/>
      <c r="AY16" s="8"/>
      <c r="AZ16" s="8"/>
      <c r="BA16" s="8"/>
      <c r="BB16" s="8"/>
      <c r="BC16" s="8"/>
      <c r="BI16" s="4"/>
      <c r="BJ16" s="4"/>
      <c r="BK16" s="4"/>
      <c r="BL16" s="17"/>
      <c r="BM16" s="17"/>
      <c r="BN16" s="17"/>
      <c r="BO16" s="17"/>
      <c r="BP16" s="17"/>
      <c r="BQ16" s="17"/>
      <c r="BR16" s="17"/>
      <c r="BS16" s="17"/>
      <c r="BT16" s="6"/>
      <c r="BU16" s="6"/>
      <c r="BW16" s="4" t="e">
        <f>DATOS!Z14*(170.18/DATOS!H14)</f>
        <v>#DIV/0!</v>
      </c>
      <c r="CI16" s="17"/>
      <c r="CJ16" s="14"/>
      <c r="CK16" s="17"/>
      <c r="CL16" s="17"/>
      <c r="CM16" s="17"/>
    </row>
    <row r="17" spans="1:91" ht="15">
      <c r="A17" s="107">
        <v>15</v>
      </c>
      <c r="B17" s="116">
        <f>DATOS!B15</f>
        <v>0</v>
      </c>
      <c r="C17" s="102" t="e">
        <f>(DATOS!G15*(170.18/DATOS!H15)^3)</f>
        <v>#DIV/0!</v>
      </c>
      <c r="D17" s="64" t="e">
        <f t="shared" si="22"/>
        <v>#DIV/0!</v>
      </c>
      <c r="E17" s="63" t="e">
        <f>DATOS!I15*(170.181/DATOS!H15)</f>
        <v>#DIV/0!</v>
      </c>
      <c r="F17" s="64" t="e">
        <f t="shared" si="2"/>
        <v>#DIV/0!</v>
      </c>
      <c r="G17" s="110" t="e">
        <f>DATOS!J15*(170.18/DATOS!H15)</f>
        <v>#DIV/0!</v>
      </c>
      <c r="H17" s="64" t="e">
        <f t="shared" si="0"/>
        <v>#DIV/0!</v>
      </c>
      <c r="I17" s="63" t="e">
        <f>DATOS!K15*(170.18/DATOS!H15)</f>
        <v>#DIV/0!</v>
      </c>
      <c r="J17" s="59" t="e">
        <f t="shared" si="3"/>
        <v>#DIV/0!</v>
      </c>
      <c r="K17" s="63" t="e">
        <f>DATOS!L15*(170.18/DATOS!H15)</f>
        <v>#DIV/0!</v>
      </c>
      <c r="L17" s="59" t="e">
        <f t="shared" si="4"/>
        <v>#DIV/0!</v>
      </c>
      <c r="M17" s="63" t="e">
        <f>DATOS!M15*(170.18/DATOS!H15)</f>
        <v>#DIV/0!</v>
      </c>
      <c r="N17" s="64" t="e">
        <f t="shared" si="5"/>
        <v>#DIV/0!</v>
      </c>
      <c r="O17" s="63" t="e">
        <f>DATOS!N15*(170.18/DATOS!H15)</f>
        <v>#DIV/0!</v>
      </c>
      <c r="P17" s="64" t="e">
        <f t="shared" si="6"/>
        <v>#DIV/0!</v>
      </c>
      <c r="Q17" s="63" t="e">
        <f>DATOS!O15*(170.18/DATOS!H15)</f>
        <v>#DIV/0!</v>
      </c>
      <c r="R17" s="64" t="e">
        <f t="shared" si="7"/>
        <v>#DIV/0!</v>
      </c>
      <c r="S17" s="109" t="e">
        <f>DATOS!P15*(170.18/DATOS!H15)</f>
        <v>#DIV/0!</v>
      </c>
      <c r="T17" s="112" t="e">
        <f t="shared" si="8"/>
        <v>#DIV/0!</v>
      </c>
      <c r="U17" s="113" t="e">
        <f>DATOS!Q15*(170.18/DATOS!H15)</f>
        <v>#DIV/0!</v>
      </c>
      <c r="V17" s="112" t="e">
        <f t="shared" si="9"/>
        <v>#DIV/0!</v>
      </c>
      <c r="W17" s="113" t="e">
        <f>DATOS!R15*(170.18/DATOS!H15)</f>
        <v>#DIV/0!</v>
      </c>
      <c r="X17" s="112" t="e">
        <f t="shared" si="10"/>
        <v>#DIV/0!</v>
      </c>
      <c r="Y17" s="113" t="e">
        <f>DATOS!S15*(170.18/DATOS!H15)</f>
        <v>#DIV/0!</v>
      </c>
      <c r="Z17" s="112" t="e">
        <f t="shared" si="11"/>
        <v>#DIV/0!</v>
      </c>
      <c r="AA17" s="113" t="e">
        <f>DATOS!T15*(170.18/DATOS!H15)</f>
        <v>#DIV/0!</v>
      </c>
      <c r="AB17" s="112" t="e">
        <f t="shared" si="12"/>
        <v>#DIV/0!</v>
      </c>
      <c r="AC17" s="113" t="e">
        <f>DATOS!U15*(170.18/DATOS!H15)</f>
        <v>#DIV/0!</v>
      </c>
      <c r="AD17" s="112" t="e">
        <f t="shared" si="13"/>
        <v>#DIV/0!</v>
      </c>
      <c r="AE17" s="113" t="e">
        <f>DATOS!V15*(170.18/DATOS!H15)</f>
        <v>#DIV/0!</v>
      </c>
      <c r="AF17" s="112" t="e">
        <f t="shared" si="14"/>
        <v>#DIV/0!</v>
      </c>
      <c r="AG17" s="113" t="e">
        <f>DATOS!W15*(170.18/DATOS!H15)</f>
        <v>#DIV/0!</v>
      </c>
      <c r="AH17" s="112" t="e">
        <f t="shared" si="15"/>
        <v>#DIV/0!</v>
      </c>
      <c r="AI17" s="113" t="e">
        <f>DATOS!X15*(170.18/DATOS!H15)</f>
        <v>#DIV/0!</v>
      </c>
      <c r="AJ17" s="112">
        <f>(DATOS!X15-53.2)/4.56</f>
        <v>-11.666666666666668</v>
      </c>
      <c r="AK17" s="113" t="e">
        <f>DATOS!Y15*(170.18/DATOS!H15)</f>
        <v>#DIV/0!</v>
      </c>
      <c r="AL17" s="112" t="e">
        <f t="shared" si="16"/>
        <v>#DIV/0!</v>
      </c>
      <c r="AM17" s="59" t="e">
        <f t="shared" si="1"/>
        <v>#DIV/0!</v>
      </c>
      <c r="AN17" s="63" t="e">
        <f>DATOS!AA15*(170.18/DATOS!H15)</f>
        <v>#DIV/0!</v>
      </c>
      <c r="AO17" s="64" t="e">
        <f t="shared" si="17"/>
        <v>#DIV/0!</v>
      </c>
      <c r="AP17" s="63" t="e">
        <f>DATOS!AB15*(170.18/DATOS!H15)</f>
        <v>#DIV/0!</v>
      </c>
      <c r="AQ17" s="64" t="e">
        <f t="shared" si="18"/>
        <v>#DIV/0!</v>
      </c>
      <c r="AR17" s="63" t="e">
        <f>DATOS!AC15*(170.18/DATOS!H15)</f>
        <v>#DIV/0!</v>
      </c>
      <c r="AS17" s="64" t="e">
        <f t="shared" si="19"/>
        <v>#DIV/0!</v>
      </c>
      <c r="AT17" s="63" t="e">
        <f>DATOS!AD15*(170.18/DATOS!H15)</f>
        <v>#DIV/0!</v>
      </c>
      <c r="AU17" s="64" t="e">
        <f t="shared" si="20"/>
        <v>#DIV/0!</v>
      </c>
      <c r="AV17" s="63" t="e">
        <f>DATOS!AE15*(170.18/DATOS!H15)</f>
        <v>#DIV/0!</v>
      </c>
      <c r="AW17" s="64" t="e">
        <f t="shared" si="21"/>
        <v>#DIV/0!</v>
      </c>
      <c r="AX17" s="8"/>
      <c r="AY17" s="8"/>
      <c r="AZ17" s="8"/>
      <c r="BA17" s="8"/>
      <c r="BB17" s="8"/>
      <c r="BC17" s="8"/>
      <c r="BI17" s="4"/>
      <c r="BJ17" s="4"/>
      <c r="BK17" s="4"/>
      <c r="BL17" s="17"/>
      <c r="BM17" s="17"/>
      <c r="BN17" s="17"/>
      <c r="BO17" s="17"/>
      <c r="BP17" s="17"/>
      <c r="BQ17" s="17"/>
      <c r="BR17" s="17"/>
      <c r="BS17" s="17"/>
      <c r="BT17" s="6"/>
      <c r="BU17" s="6"/>
      <c r="BW17" s="4" t="e">
        <f>DATOS!Z15*(170.18/DATOS!H15)</f>
        <v>#DIV/0!</v>
      </c>
      <c r="CI17" s="17"/>
      <c r="CJ17" s="14"/>
      <c r="CK17" s="17"/>
      <c r="CL17" s="17"/>
      <c r="CM17" s="17"/>
    </row>
    <row r="18" spans="1:91" ht="15">
      <c r="A18" s="107">
        <v>16</v>
      </c>
      <c r="B18" s="116">
        <f>DATOS!B16</f>
        <v>0</v>
      </c>
      <c r="C18" s="102" t="e">
        <f>(DATOS!G16*(170.18/DATOS!H16)^3)</f>
        <v>#DIV/0!</v>
      </c>
      <c r="D18" s="64" t="e">
        <f t="shared" si="22"/>
        <v>#DIV/0!</v>
      </c>
      <c r="E18" s="63" t="e">
        <f>DATOS!I16*(170.181/DATOS!H16)</f>
        <v>#DIV/0!</v>
      </c>
      <c r="F18" s="64" t="e">
        <f t="shared" si="2"/>
        <v>#DIV/0!</v>
      </c>
      <c r="G18" s="110" t="e">
        <f>DATOS!J16*(170.18/DATOS!H16)</f>
        <v>#DIV/0!</v>
      </c>
      <c r="H18" s="64" t="e">
        <f t="shared" si="0"/>
        <v>#DIV/0!</v>
      </c>
      <c r="I18" s="63" t="e">
        <f>DATOS!K16*(170.18/DATOS!H16)</f>
        <v>#DIV/0!</v>
      </c>
      <c r="J18" s="59" t="e">
        <f t="shared" si="3"/>
        <v>#DIV/0!</v>
      </c>
      <c r="K18" s="63" t="e">
        <f>DATOS!L16*(170.18/DATOS!H16)</f>
        <v>#DIV/0!</v>
      </c>
      <c r="L18" s="59" t="e">
        <f t="shared" si="4"/>
        <v>#DIV/0!</v>
      </c>
      <c r="M18" s="63" t="e">
        <f>DATOS!M16*(170.18/DATOS!H16)</f>
        <v>#DIV/0!</v>
      </c>
      <c r="N18" s="64" t="e">
        <f t="shared" si="5"/>
        <v>#DIV/0!</v>
      </c>
      <c r="O18" s="63" t="e">
        <f>DATOS!N16*(170.18/DATOS!H16)</f>
        <v>#DIV/0!</v>
      </c>
      <c r="P18" s="64" t="e">
        <f t="shared" si="6"/>
        <v>#DIV/0!</v>
      </c>
      <c r="Q18" s="63" t="e">
        <f>DATOS!O16*(170.18/DATOS!H16)</f>
        <v>#DIV/0!</v>
      </c>
      <c r="R18" s="64" t="e">
        <f t="shared" si="7"/>
        <v>#DIV/0!</v>
      </c>
      <c r="S18" s="109" t="e">
        <f>DATOS!P16*(170.18/DATOS!H16)</f>
        <v>#DIV/0!</v>
      </c>
      <c r="T18" s="112" t="e">
        <f t="shared" si="8"/>
        <v>#DIV/0!</v>
      </c>
      <c r="U18" s="113" t="e">
        <f>DATOS!Q16*(170.18/DATOS!H16)</f>
        <v>#DIV/0!</v>
      </c>
      <c r="V18" s="112" t="e">
        <f t="shared" si="9"/>
        <v>#DIV/0!</v>
      </c>
      <c r="W18" s="113" t="e">
        <f>DATOS!R16*(170.18/DATOS!H16)</f>
        <v>#DIV/0!</v>
      </c>
      <c r="X18" s="112" t="e">
        <f t="shared" si="10"/>
        <v>#DIV/0!</v>
      </c>
      <c r="Y18" s="113" t="e">
        <f>DATOS!S16*(170.18/DATOS!H16)</f>
        <v>#DIV/0!</v>
      </c>
      <c r="Z18" s="112" t="e">
        <f t="shared" si="11"/>
        <v>#DIV/0!</v>
      </c>
      <c r="AA18" s="113" t="e">
        <f>DATOS!T16*(170.18/DATOS!H16)</f>
        <v>#DIV/0!</v>
      </c>
      <c r="AB18" s="112" t="e">
        <f t="shared" si="12"/>
        <v>#DIV/0!</v>
      </c>
      <c r="AC18" s="113" t="e">
        <f>DATOS!U16*(170.18/DATOS!H16)</f>
        <v>#DIV/0!</v>
      </c>
      <c r="AD18" s="112" t="e">
        <f t="shared" si="13"/>
        <v>#DIV/0!</v>
      </c>
      <c r="AE18" s="113" t="e">
        <f>DATOS!V16*(170.18/DATOS!H16)</f>
        <v>#DIV/0!</v>
      </c>
      <c r="AF18" s="112" t="e">
        <f t="shared" si="14"/>
        <v>#DIV/0!</v>
      </c>
      <c r="AG18" s="113" t="e">
        <f>DATOS!W16*(170.18/DATOS!H16)</f>
        <v>#DIV/0!</v>
      </c>
      <c r="AH18" s="112" t="e">
        <f t="shared" si="15"/>
        <v>#DIV/0!</v>
      </c>
      <c r="AI18" s="113" t="e">
        <f>DATOS!X16*(170.18/DATOS!H16)</f>
        <v>#DIV/0!</v>
      </c>
      <c r="AJ18" s="112">
        <f>(DATOS!X16-53.2)/4.56</f>
        <v>-11.666666666666668</v>
      </c>
      <c r="AK18" s="113" t="e">
        <f>DATOS!Y16*(170.18/DATOS!H16)</f>
        <v>#DIV/0!</v>
      </c>
      <c r="AL18" s="112" t="e">
        <f t="shared" si="16"/>
        <v>#DIV/0!</v>
      </c>
      <c r="AM18" s="59" t="e">
        <f t="shared" si="1"/>
        <v>#DIV/0!</v>
      </c>
      <c r="AN18" s="63" t="e">
        <f>DATOS!AA16*(170.18/DATOS!H16)</f>
        <v>#DIV/0!</v>
      </c>
      <c r="AO18" s="64" t="e">
        <f t="shared" si="17"/>
        <v>#DIV/0!</v>
      </c>
      <c r="AP18" s="63" t="e">
        <f>DATOS!AB16*(170.18/DATOS!H16)</f>
        <v>#DIV/0!</v>
      </c>
      <c r="AQ18" s="64" t="e">
        <f t="shared" si="18"/>
        <v>#DIV/0!</v>
      </c>
      <c r="AR18" s="63" t="e">
        <f>DATOS!AC16*(170.18/DATOS!H16)</f>
        <v>#DIV/0!</v>
      </c>
      <c r="AS18" s="64" t="e">
        <f t="shared" si="19"/>
        <v>#DIV/0!</v>
      </c>
      <c r="AT18" s="63" t="e">
        <f>DATOS!AD16*(170.18/DATOS!H16)</f>
        <v>#DIV/0!</v>
      </c>
      <c r="AU18" s="64" t="e">
        <f t="shared" si="20"/>
        <v>#DIV/0!</v>
      </c>
      <c r="AV18" s="63" t="e">
        <f>DATOS!AE16*(170.18/DATOS!H16)</f>
        <v>#DIV/0!</v>
      </c>
      <c r="AW18" s="64" t="e">
        <f t="shared" si="21"/>
        <v>#DIV/0!</v>
      </c>
      <c r="AX18" s="8"/>
      <c r="AY18" s="8"/>
      <c r="AZ18" s="8"/>
      <c r="BA18" s="8"/>
      <c r="BB18" s="8"/>
      <c r="BC18" s="8"/>
      <c r="BI18" s="4"/>
      <c r="BJ18" s="4"/>
      <c r="BK18" s="4"/>
      <c r="BL18" s="17"/>
      <c r="BM18" s="17"/>
      <c r="BN18" s="17"/>
      <c r="BO18" s="17"/>
      <c r="BP18" s="17"/>
      <c r="BQ18" s="17"/>
      <c r="BR18" s="17"/>
      <c r="BS18" s="17"/>
      <c r="BT18" s="6"/>
      <c r="BU18" s="6"/>
      <c r="BW18" s="4" t="e">
        <f>DATOS!Z16*(170.18/DATOS!H16)</f>
        <v>#DIV/0!</v>
      </c>
      <c r="CI18" s="17"/>
      <c r="CJ18" s="14"/>
      <c r="CK18" s="17"/>
      <c r="CL18" s="17"/>
      <c r="CM18" s="17"/>
    </row>
    <row r="19" spans="1:91" ht="15">
      <c r="A19" s="107">
        <v>17</v>
      </c>
      <c r="B19" s="116">
        <f>DATOS!B17</f>
        <v>0</v>
      </c>
      <c r="C19" s="102" t="e">
        <f>(DATOS!G17*(170.18/DATOS!H17)^3)</f>
        <v>#DIV/0!</v>
      </c>
      <c r="D19" s="64" t="e">
        <f t="shared" si="22"/>
        <v>#DIV/0!</v>
      </c>
      <c r="E19" s="63" t="e">
        <f>DATOS!I17*(170.181/DATOS!H17)</f>
        <v>#DIV/0!</v>
      </c>
      <c r="F19" s="64" t="e">
        <f t="shared" si="2"/>
        <v>#DIV/0!</v>
      </c>
      <c r="G19" s="110" t="e">
        <f>DATOS!J17*(170.18/DATOS!H17)</f>
        <v>#DIV/0!</v>
      </c>
      <c r="H19" s="64" t="e">
        <f t="shared" si="0"/>
        <v>#DIV/0!</v>
      </c>
      <c r="I19" s="63" t="e">
        <f>DATOS!K17*(170.18/DATOS!H17)</f>
        <v>#DIV/0!</v>
      </c>
      <c r="J19" s="59" t="e">
        <f t="shared" si="3"/>
        <v>#DIV/0!</v>
      </c>
      <c r="K19" s="63" t="e">
        <f>DATOS!L17*(170.18/DATOS!H17)</f>
        <v>#DIV/0!</v>
      </c>
      <c r="L19" s="59" t="e">
        <f t="shared" si="4"/>
        <v>#DIV/0!</v>
      </c>
      <c r="M19" s="63" t="e">
        <f>DATOS!M17*(170.18/DATOS!H17)</f>
        <v>#DIV/0!</v>
      </c>
      <c r="N19" s="64" t="e">
        <f t="shared" si="5"/>
        <v>#DIV/0!</v>
      </c>
      <c r="O19" s="63" t="e">
        <f>DATOS!N17*(170.18/DATOS!H17)</f>
        <v>#DIV/0!</v>
      </c>
      <c r="P19" s="64" t="e">
        <f t="shared" si="6"/>
        <v>#DIV/0!</v>
      </c>
      <c r="Q19" s="63" t="e">
        <f>DATOS!O17*(170.18/DATOS!H17)</f>
        <v>#DIV/0!</v>
      </c>
      <c r="R19" s="64" t="e">
        <f t="shared" si="7"/>
        <v>#DIV/0!</v>
      </c>
      <c r="S19" s="109" t="e">
        <f>DATOS!P17*(170.18/DATOS!H17)</f>
        <v>#DIV/0!</v>
      </c>
      <c r="T19" s="112" t="e">
        <f t="shared" si="8"/>
        <v>#DIV/0!</v>
      </c>
      <c r="U19" s="113" t="e">
        <f>DATOS!Q17*(170.18/DATOS!H17)</f>
        <v>#DIV/0!</v>
      </c>
      <c r="V19" s="112" t="e">
        <f t="shared" si="9"/>
        <v>#DIV/0!</v>
      </c>
      <c r="W19" s="113" t="e">
        <f>DATOS!R17*(170.18/DATOS!H17)</f>
        <v>#DIV/0!</v>
      </c>
      <c r="X19" s="112" t="e">
        <f t="shared" si="10"/>
        <v>#DIV/0!</v>
      </c>
      <c r="Y19" s="113" t="e">
        <f>DATOS!S17*(170.18/DATOS!H17)</f>
        <v>#DIV/0!</v>
      </c>
      <c r="Z19" s="112" t="e">
        <f t="shared" si="11"/>
        <v>#DIV/0!</v>
      </c>
      <c r="AA19" s="113" t="e">
        <f>DATOS!T17*(170.18/DATOS!H17)</f>
        <v>#DIV/0!</v>
      </c>
      <c r="AB19" s="112" t="e">
        <f t="shared" si="12"/>
        <v>#DIV/0!</v>
      </c>
      <c r="AC19" s="113" t="e">
        <f>DATOS!U17*(170.18/DATOS!H17)</f>
        <v>#DIV/0!</v>
      </c>
      <c r="AD19" s="112" t="e">
        <f t="shared" si="13"/>
        <v>#DIV/0!</v>
      </c>
      <c r="AE19" s="113" t="e">
        <f>DATOS!V17*(170.18/DATOS!H17)</f>
        <v>#DIV/0!</v>
      </c>
      <c r="AF19" s="112" t="e">
        <f t="shared" si="14"/>
        <v>#DIV/0!</v>
      </c>
      <c r="AG19" s="113" t="e">
        <f>DATOS!W17*(170.18/DATOS!H17)</f>
        <v>#DIV/0!</v>
      </c>
      <c r="AH19" s="112" t="e">
        <f t="shared" si="15"/>
        <v>#DIV/0!</v>
      </c>
      <c r="AI19" s="113" t="e">
        <f>DATOS!X17*(170.18/DATOS!H17)</f>
        <v>#DIV/0!</v>
      </c>
      <c r="AJ19" s="112">
        <f>(DATOS!X17-53.2)/4.56</f>
        <v>-11.666666666666668</v>
      </c>
      <c r="AK19" s="113" t="e">
        <f>DATOS!Y17*(170.18/DATOS!H17)</f>
        <v>#DIV/0!</v>
      </c>
      <c r="AL19" s="112" t="e">
        <f t="shared" si="16"/>
        <v>#DIV/0!</v>
      </c>
      <c r="AM19" s="59" t="e">
        <f t="shared" si="1"/>
        <v>#DIV/0!</v>
      </c>
      <c r="AN19" s="63" t="e">
        <f>DATOS!AA17*(170.18/DATOS!H17)</f>
        <v>#DIV/0!</v>
      </c>
      <c r="AO19" s="64" t="e">
        <f t="shared" si="17"/>
        <v>#DIV/0!</v>
      </c>
      <c r="AP19" s="63" t="e">
        <f>DATOS!AB17*(170.18/DATOS!H17)</f>
        <v>#DIV/0!</v>
      </c>
      <c r="AQ19" s="64" t="e">
        <f t="shared" si="18"/>
        <v>#DIV/0!</v>
      </c>
      <c r="AR19" s="63" t="e">
        <f>DATOS!AC17*(170.18/DATOS!H17)</f>
        <v>#DIV/0!</v>
      </c>
      <c r="AS19" s="64" t="e">
        <f t="shared" si="19"/>
        <v>#DIV/0!</v>
      </c>
      <c r="AT19" s="63" t="e">
        <f>DATOS!AD17*(170.18/DATOS!H17)</f>
        <v>#DIV/0!</v>
      </c>
      <c r="AU19" s="64" t="e">
        <f t="shared" si="20"/>
        <v>#DIV/0!</v>
      </c>
      <c r="AV19" s="63" t="e">
        <f>DATOS!AE17*(170.18/DATOS!H17)</f>
        <v>#DIV/0!</v>
      </c>
      <c r="AW19" s="64" t="e">
        <f t="shared" si="21"/>
        <v>#DIV/0!</v>
      </c>
      <c r="AX19" s="8"/>
      <c r="AY19" s="8"/>
      <c r="AZ19" s="8"/>
      <c r="BA19" s="8"/>
      <c r="BB19" s="8"/>
      <c r="BC19" s="8"/>
      <c r="BI19" s="4"/>
      <c r="BJ19" s="4"/>
      <c r="BK19" s="4"/>
      <c r="BL19" s="17"/>
      <c r="BM19" s="17"/>
      <c r="BN19" s="17"/>
      <c r="BO19" s="17"/>
      <c r="BP19" s="17"/>
      <c r="BQ19" s="17"/>
      <c r="BR19" s="17"/>
      <c r="BS19" s="17"/>
      <c r="BT19" s="6"/>
      <c r="BU19" s="6"/>
      <c r="BW19" s="4" t="e">
        <f>DATOS!Z17*(170.18/DATOS!H17)</f>
        <v>#DIV/0!</v>
      </c>
      <c r="CI19" s="17"/>
      <c r="CJ19" s="14"/>
      <c r="CK19" s="17"/>
      <c r="CL19" s="17"/>
      <c r="CM19" s="17"/>
    </row>
    <row r="20" spans="1:91" ht="15">
      <c r="A20" s="107">
        <v>18</v>
      </c>
      <c r="B20" s="116">
        <f>DATOS!B18</f>
        <v>0</v>
      </c>
      <c r="C20" s="102" t="e">
        <f>(DATOS!G18*(170.18/DATOS!H18)^3)</f>
        <v>#DIV/0!</v>
      </c>
      <c r="D20" s="64" t="e">
        <f t="shared" si="22"/>
        <v>#DIV/0!</v>
      </c>
      <c r="E20" s="63" t="e">
        <f>DATOS!I18*(170.181/DATOS!H18)</f>
        <v>#DIV/0!</v>
      </c>
      <c r="F20" s="64" t="e">
        <f t="shared" si="2"/>
        <v>#DIV/0!</v>
      </c>
      <c r="G20" s="110" t="e">
        <f>DATOS!J18*(170.18/DATOS!H18)</f>
        <v>#DIV/0!</v>
      </c>
      <c r="H20" s="64" t="e">
        <f t="shared" si="0"/>
        <v>#DIV/0!</v>
      </c>
      <c r="I20" s="63" t="e">
        <f>DATOS!K18*(170.18/DATOS!H18)</f>
        <v>#DIV/0!</v>
      </c>
      <c r="J20" s="59" t="e">
        <f t="shared" si="3"/>
        <v>#DIV/0!</v>
      </c>
      <c r="K20" s="63" t="e">
        <f>DATOS!L18*(170.18/DATOS!H18)</f>
        <v>#DIV/0!</v>
      </c>
      <c r="L20" s="59" t="e">
        <f t="shared" si="4"/>
        <v>#DIV/0!</v>
      </c>
      <c r="M20" s="63" t="e">
        <f>DATOS!M18*(170.18/DATOS!H18)</f>
        <v>#DIV/0!</v>
      </c>
      <c r="N20" s="64" t="e">
        <f t="shared" si="5"/>
        <v>#DIV/0!</v>
      </c>
      <c r="O20" s="63" t="e">
        <f>DATOS!N18*(170.18/DATOS!H18)</f>
        <v>#DIV/0!</v>
      </c>
      <c r="P20" s="64" t="e">
        <f t="shared" si="6"/>
        <v>#DIV/0!</v>
      </c>
      <c r="Q20" s="63" t="e">
        <f>DATOS!O18*(170.18/DATOS!H18)</f>
        <v>#DIV/0!</v>
      </c>
      <c r="R20" s="64" t="e">
        <f t="shared" si="7"/>
        <v>#DIV/0!</v>
      </c>
      <c r="S20" s="109" t="e">
        <f>DATOS!P18*(170.18/DATOS!H18)</f>
        <v>#DIV/0!</v>
      </c>
      <c r="T20" s="112" t="e">
        <f t="shared" si="8"/>
        <v>#DIV/0!</v>
      </c>
      <c r="U20" s="113" t="e">
        <f>DATOS!Q18*(170.18/DATOS!H18)</f>
        <v>#DIV/0!</v>
      </c>
      <c r="V20" s="112" t="e">
        <f t="shared" si="9"/>
        <v>#DIV/0!</v>
      </c>
      <c r="W20" s="113" t="e">
        <f>DATOS!R18*(170.18/DATOS!H18)</f>
        <v>#DIV/0!</v>
      </c>
      <c r="X20" s="112" t="e">
        <f t="shared" si="10"/>
        <v>#DIV/0!</v>
      </c>
      <c r="Y20" s="113" t="e">
        <f>DATOS!S18*(170.18/DATOS!H18)</f>
        <v>#DIV/0!</v>
      </c>
      <c r="Z20" s="112" t="e">
        <f t="shared" si="11"/>
        <v>#DIV/0!</v>
      </c>
      <c r="AA20" s="113" t="e">
        <f>DATOS!T18*(170.18/DATOS!H18)</f>
        <v>#DIV/0!</v>
      </c>
      <c r="AB20" s="112" t="e">
        <f t="shared" si="12"/>
        <v>#DIV/0!</v>
      </c>
      <c r="AC20" s="113" t="e">
        <f>DATOS!U18*(170.18/DATOS!H18)</f>
        <v>#DIV/0!</v>
      </c>
      <c r="AD20" s="112" t="e">
        <f t="shared" si="13"/>
        <v>#DIV/0!</v>
      </c>
      <c r="AE20" s="113" t="e">
        <f>DATOS!V18*(170.18/DATOS!H18)</f>
        <v>#DIV/0!</v>
      </c>
      <c r="AF20" s="112" t="e">
        <f t="shared" si="14"/>
        <v>#DIV/0!</v>
      </c>
      <c r="AG20" s="113" t="e">
        <f>DATOS!W18*(170.18/DATOS!H18)</f>
        <v>#DIV/0!</v>
      </c>
      <c r="AH20" s="112" t="e">
        <f t="shared" si="15"/>
        <v>#DIV/0!</v>
      </c>
      <c r="AI20" s="113" t="e">
        <f>DATOS!X18*(170.18/DATOS!H18)</f>
        <v>#DIV/0!</v>
      </c>
      <c r="AJ20" s="112">
        <f>(DATOS!X18-53.2)/4.56</f>
        <v>-11.666666666666668</v>
      </c>
      <c r="AK20" s="113" t="e">
        <f>DATOS!Y18*(170.18/DATOS!H18)</f>
        <v>#DIV/0!</v>
      </c>
      <c r="AL20" s="112" t="e">
        <f t="shared" si="16"/>
        <v>#DIV/0!</v>
      </c>
      <c r="AM20" s="59" t="e">
        <f t="shared" si="1"/>
        <v>#DIV/0!</v>
      </c>
      <c r="AN20" s="63" t="e">
        <f>DATOS!AA18*(170.18/DATOS!H18)</f>
        <v>#DIV/0!</v>
      </c>
      <c r="AO20" s="64" t="e">
        <f t="shared" si="17"/>
        <v>#DIV/0!</v>
      </c>
      <c r="AP20" s="63" t="e">
        <f>DATOS!AB18*(170.18/DATOS!H18)</f>
        <v>#DIV/0!</v>
      </c>
      <c r="AQ20" s="64" t="e">
        <f t="shared" si="18"/>
        <v>#DIV/0!</v>
      </c>
      <c r="AR20" s="63" t="e">
        <f>DATOS!AC18*(170.18/DATOS!H18)</f>
        <v>#DIV/0!</v>
      </c>
      <c r="AS20" s="64" t="e">
        <f t="shared" si="19"/>
        <v>#DIV/0!</v>
      </c>
      <c r="AT20" s="63" t="e">
        <f>DATOS!AD18*(170.18/DATOS!H18)</f>
        <v>#DIV/0!</v>
      </c>
      <c r="AU20" s="64" t="e">
        <f t="shared" si="20"/>
        <v>#DIV/0!</v>
      </c>
      <c r="AV20" s="63" t="e">
        <f>DATOS!AE18*(170.18/DATOS!H18)</f>
        <v>#DIV/0!</v>
      </c>
      <c r="AW20" s="64" t="e">
        <f t="shared" si="21"/>
        <v>#DIV/0!</v>
      </c>
      <c r="AX20" s="8"/>
      <c r="AY20" s="8"/>
      <c r="AZ20" s="8"/>
      <c r="BA20" s="8"/>
      <c r="BB20" s="8"/>
      <c r="BC20" s="8"/>
      <c r="BI20" s="4"/>
      <c r="BJ20" s="4"/>
      <c r="BK20" s="4"/>
      <c r="BL20" s="17"/>
      <c r="BM20" s="17"/>
      <c r="BN20" s="17"/>
      <c r="BO20" s="17"/>
      <c r="BP20" s="17"/>
      <c r="BQ20" s="17"/>
      <c r="BR20" s="17"/>
      <c r="BS20" s="17"/>
      <c r="BT20" s="6"/>
      <c r="BU20" s="6"/>
      <c r="BW20" s="4" t="e">
        <f>DATOS!Z18*(170.18/DATOS!H18)</f>
        <v>#DIV/0!</v>
      </c>
      <c r="CI20" s="17"/>
      <c r="CJ20" s="14"/>
      <c r="CK20" s="17"/>
      <c r="CL20" s="17"/>
      <c r="CM20" s="17"/>
    </row>
    <row r="21" spans="1:91" ht="15">
      <c r="A21" s="107">
        <v>19</v>
      </c>
      <c r="B21" s="116">
        <f>DATOS!B19</f>
        <v>0</v>
      </c>
      <c r="C21" s="102" t="e">
        <f>(DATOS!G19*(170.18/DATOS!H19)^3)</f>
        <v>#DIV/0!</v>
      </c>
      <c r="D21" s="64" t="e">
        <f t="shared" si="22"/>
        <v>#DIV/0!</v>
      </c>
      <c r="E21" s="63" t="e">
        <f>DATOS!I19*(170.181/DATOS!H19)</f>
        <v>#DIV/0!</v>
      </c>
      <c r="F21" s="64" t="e">
        <f t="shared" si="2"/>
        <v>#DIV/0!</v>
      </c>
      <c r="G21" s="110" t="e">
        <f>DATOS!J19*(170.18/DATOS!H19)</f>
        <v>#DIV/0!</v>
      </c>
      <c r="H21" s="64" t="e">
        <f t="shared" si="0"/>
        <v>#DIV/0!</v>
      </c>
      <c r="I21" s="63" t="e">
        <f>DATOS!K19*(170.18/DATOS!H19)</f>
        <v>#DIV/0!</v>
      </c>
      <c r="J21" s="59" t="e">
        <f t="shared" si="3"/>
        <v>#DIV/0!</v>
      </c>
      <c r="K21" s="63" t="e">
        <f>DATOS!L19*(170.18/DATOS!H19)</f>
        <v>#DIV/0!</v>
      </c>
      <c r="L21" s="59" t="e">
        <f t="shared" si="4"/>
        <v>#DIV/0!</v>
      </c>
      <c r="M21" s="63" t="e">
        <f>DATOS!M19*(170.18/DATOS!H19)</f>
        <v>#DIV/0!</v>
      </c>
      <c r="N21" s="64" t="e">
        <f t="shared" si="5"/>
        <v>#DIV/0!</v>
      </c>
      <c r="O21" s="63" t="e">
        <f>DATOS!N19*(170.18/DATOS!H19)</f>
        <v>#DIV/0!</v>
      </c>
      <c r="P21" s="64" t="e">
        <f t="shared" si="6"/>
        <v>#DIV/0!</v>
      </c>
      <c r="Q21" s="63" t="e">
        <f>DATOS!O19*(170.18/DATOS!H19)</f>
        <v>#DIV/0!</v>
      </c>
      <c r="R21" s="64" t="e">
        <f t="shared" si="7"/>
        <v>#DIV/0!</v>
      </c>
      <c r="S21" s="109" t="e">
        <f>DATOS!P19*(170.18/DATOS!H19)</f>
        <v>#DIV/0!</v>
      </c>
      <c r="T21" s="112" t="e">
        <f t="shared" si="8"/>
        <v>#DIV/0!</v>
      </c>
      <c r="U21" s="113" t="e">
        <f>DATOS!Q19*(170.18/DATOS!H19)</f>
        <v>#DIV/0!</v>
      </c>
      <c r="V21" s="112" t="e">
        <f t="shared" si="9"/>
        <v>#DIV/0!</v>
      </c>
      <c r="W21" s="113" t="e">
        <f>DATOS!R19*(170.18/DATOS!H19)</f>
        <v>#DIV/0!</v>
      </c>
      <c r="X21" s="112" t="e">
        <f t="shared" si="10"/>
        <v>#DIV/0!</v>
      </c>
      <c r="Y21" s="113" t="e">
        <f>DATOS!S19*(170.18/DATOS!H19)</f>
        <v>#DIV/0!</v>
      </c>
      <c r="Z21" s="112" t="e">
        <f t="shared" si="11"/>
        <v>#DIV/0!</v>
      </c>
      <c r="AA21" s="113" t="e">
        <f>DATOS!T19*(170.18/DATOS!H19)</f>
        <v>#DIV/0!</v>
      </c>
      <c r="AB21" s="112" t="e">
        <f t="shared" si="12"/>
        <v>#DIV/0!</v>
      </c>
      <c r="AC21" s="113" t="e">
        <f>DATOS!U19*(170.18/DATOS!H19)</f>
        <v>#DIV/0!</v>
      </c>
      <c r="AD21" s="112" t="e">
        <f t="shared" si="13"/>
        <v>#DIV/0!</v>
      </c>
      <c r="AE21" s="113" t="e">
        <f>DATOS!V19*(170.18/DATOS!H19)</f>
        <v>#DIV/0!</v>
      </c>
      <c r="AF21" s="112" t="e">
        <f t="shared" si="14"/>
        <v>#DIV/0!</v>
      </c>
      <c r="AG21" s="113" t="e">
        <f>DATOS!W19*(170.18/DATOS!H19)</f>
        <v>#DIV/0!</v>
      </c>
      <c r="AH21" s="112" t="e">
        <f t="shared" si="15"/>
        <v>#DIV/0!</v>
      </c>
      <c r="AI21" s="113" t="e">
        <f>DATOS!X19*(170.18/DATOS!H19)</f>
        <v>#DIV/0!</v>
      </c>
      <c r="AJ21" s="112">
        <f>(DATOS!X19-53.2)/4.56</f>
        <v>-11.666666666666668</v>
      </c>
      <c r="AK21" s="113" t="e">
        <f>DATOS!Y19*(170.18/DATOS!H19)</f>
        <v>#DIV/0!</v>
      </c>
      <c r="AL21" s="112" t="e">
        <f t="shared" si="16"/>
        <v>#DIV/0!</v>
      </c>
      <c r="AM21" s="59" t="e">
        <f t="shared" si="1"/>
        <v>#DIV/0!</v>
      </c>
      <c r="AN21" s="63" t="e">
        <f>DATOS!AA19*(170.18/DATOS!H19)</f>
        <v>#DIV/0!</v>
      </c>
      <c r="AO21" s="64" t="e">
        <f t="shared" si="17"/>
        <v>#DIV/0!</v>
      </c>
      <c r="AP21" s="63" t="e">
        <f>DATOS!AB19*(170.18/DATOS!H19)</f>
        <v>#DIV/0!</v>
      </c>
      <c r="AQ21" s="64" t="e">
        <f t="shared" si="18"/>
        <v>#DIV/0!</v>
      </c>
      <c r="AR21" s="63" t="e">
        <f>DATOS!AC19*(170.18/DATOS!H19)</f>
        <v>#DIV/0!</v>
      </c>
      <c r="AS21" s="64" t="e">
        <f t="shared" si="19"/>
        <v>#DIV/0!</v>
      </c>
      <c r="AT21" s="63" t="e">
        <f>DATOS!AD19*(170.18/DATOS!H19)</f>
        <v>#DIV/0!</v>
      </c>
      <c r="AU21" s="64" t="e">
        <f t="shared" si="20"/>
        <v>#DIV/0!</v>
      </c>
      <c r="AV21" s="63" t="e">
        <f>DATOS!AE19*(170.18/DATOS!H19)</f>
        <v>#DIV/0!</v>
      </c>
      <c r="AW21" s="64" t="e">
        <f t="shared" si="21"/>
        <v>#DIV/0!</v>
      </c>
      <c r="AX21" s="8"/>
      <c r="AY21" s="8"/>
      <c r="AZ21" s="8"/>
      <c r="BA21" s="8"/>
      <c r="BB21" s="8"/>
      <c r="BC21" s="8"/>
      <c r="BI21" s="4"/>
      <c r="BJ21" s="4"/>
      <c r="BK21" s="4"/>
      <c r="BL21" s="17"/>
      <c r="BM21" s="17"/>
      <c r="BN21" s="17"/>
      <c r="BO21" s="17"/>
      <c r="BP21" s="17"/>
      <c r="BQ21" s="17"/>
      <c r="BR21" s="17"/>
      <c r="BS21" s="17"/>
      <c r="BT21" s="6"/>
      <c r="BU21" s="6"/>
      <c r="BW21" s="4" t="e">
        <f>DATOS!Z19*(170.18/DATOS!H19)</f>
        <v>#DIV/0!</v>
      </c>
      <c r="CI21" s="17"/>
      <c r="CJ21" s="14"/>
      <c r="CK21" s="17"/>
      <c r="CL21" s="17"/>
      <c r="CM21" s="17"/>
    </row>
    <row r="22" spans="1:91" ht="15">
      <c r="A22" s="107">
        <v>20</v>
      </c>
      <c r="B22" s="116">
        <f>DATOS!B20</f>
        <v>0</v>
      </c>
      <c r="C22" s="102" t="e">
        <f>(DATOS!G20*(170.18/DATOS!H20)^3)</f>
        <v>#DIV/0!</v>
      </c>
      <c r="D22" s="64" t="e">
        <f t="shared" si="22"/>
        <v>#DIV/0!</v>
      </c>
      <c r="E22" s="63" t="e">
        <f>DATOS!I20*(170.181/DATOS!H20)</f>
        <v>#DIV/0!</v>
      </c>
      <c r="F22" s="64" t="e">
        <f t="shared" si="2"/>
        <v>#DIV/0!</v>
      </c>
      <c r="G22" s="110" t="e">
        <f>DATOS!J20*(170.18/DATOS!H20)</f>
        <v>#DIV/0!</v>
      </c>
      <c r="H22" s="64" t="e">
        <f t="shared" si="0"/>
        <v>#DIV/0!</v>
      </c>
      <c r="I22" s="63" t="e">
        <f>DATOS!K20*(170.18/DATOS!H20)</f>
        <v>#DIV/0!</v>
      </c>
      <c r="J22" s="59" t="e">
        <f t="shared" si="3"/>
        <v>#DIV/0!</v>
      </c>
      <c r="K22" s="63" t="e">
        <f>DATOS!L20*(170.18/DATOS!H20)</f>
        <v>#DIV/0!</v>
      </c>
      <c r="L22" s="59" t="e">
        <f t="shared" si="4"/>
        <v>#DIV/0!</v>
      </c>
      <c r="M22" s="63" t="e">
        <f>DATOS!M20*(170.18/DATOS!H20)</f>
        <v>#DIV/0!</v>
      </c>
      <c r="N22" s="64" t="e">
        <f t="shared" si="5"/>
        <v>#DIV/0!</v>
      </c>
      <c r="O22" s="63" t="e">
        <f>DATOS!N20*(170.18/DATOS!H20)</f>
        <v>#DIV/0!</v>
      </c>
      <c r="P22" s="64" t="e">
        <f t="shared" si="6"/>
        <v>#DIV/0!</v>
      </c>
      <c r="Q22" s="63" t="e">
        <f>DATOS!O20*(170.18/DATOS!H20)</f>
        <v>#DIV/0!</v>
      </c>
      <c r="R22" s="64" t="e">
        <f t="shared" si="7"/>
        <v>#DIV/0!</v>
      </c>
      <c r="S22" s="109" t="e">
        <f>DATOS!P20*(170.18/DATOS!H20)</f>
        <v>#DIV/0!</v>
      </c>
      <c r="T22" s="112" t="e">
        <f t="shared" si="8"/>
        <v>#DIV/0!</v>
      </c>
      <c r="U22" s="113" t="e">
        <f>DATOS!Q20*(170.18/DATOS!H20)</f>
        <v>#DIV/0!</v>
      </c>
      <c r="V22" s="112" t="e">
        <f t="shared" si="9"/>
        <v>#DIV/0!</v>
      </c>
      <c r="W22" s="113" t="e">
        <f>DATOS!R20*(170.18/DATOS!H20)</f>
        <v>#DIV/0!</v>
      </c>
      <c r="X22" s="112" t="e">
        <f t="shared" si="10"/>
        <v>#DIV/0!</v>
      </c>
      <c r="Y22" s="113" t="e">
        <f>DATOS!S20*(170.18/DATOS!H20)</f>
        <v>#DIV/0!</v>
      </c>
      <c r="Z22" s="112" t="e">
        <f t="shared" si="11"/>
        <v>#DIV/0!</v>
      </c>
      <c r="AA22" s="113" t="e">
        <f>DATOS!T20*(170.18/DATOS!H20)</f>
        <v>#DIV/0!</v>
      </c>
      <c r="AB22" s="112" t="e">
        <f t="shared" si="12"/>
        <v>#DIV/0!</v>
      </c>
      <c r="AC22" s="113" t="e">
        <f>DATOS!U20*(170.18/DATOS!H20)</f>
        <v>#DIV/0!</v>
      </c>
      <c r="AD22" s="112" t="e">
        <f t="shared" si="13"/>
        <v>#DIV/0!</v>
      </c>
      <c r="AE22" s="113" t="e">
        <f>DATOS!V20*(170.18/DATOS!H20)</f>
        <v>#DIV/0!</v>
      </c>
      <c r="AF22" s="112" t="e">
        <f t="shared" si="14"/>
        <v>#DIV/0!</v>
      </c>
      <c r="AG22" s="113" t="e">
        <f>DATOS!W20*(170.18/DATOS!H20)</f>
        <v>#DIV/0!</v>
      </c>
      <c r="AH22" s="112" t="e">
        <f t="shared" si="15"/>
        <v>#DIV/0!</v>
      </c>
      <c r="AI22" s="113" t="e">
        <f>DATOS!X20*(170.18/DATOS!H20)</f>
        <v>#DIV/0!</v>
      </c>
      <c r="AJ22" s="112">
        <f>(DATOS!X20-53.2)/4.56</f>
        <v>-11.666666666666668</v>
      </c>
      <c r="AK22" s="113" t="e">
        <f>DATOS!Y20*(170.18/DATOS!H20)</f>
        <v>#DIV/0!</v>
      </c>
      <c r="AL22" s="112" t="e">
        <f t="shared" si="16"/>
        <v>#DIV/0!</v>
      </c>
      <c r="AM22" s="59" t="e">
        <f t="shared" si="1"/>
        <v>#DIV/0!</v>
      </c>
      <c r="AN22" s="63" t="e">
        <f>DATOS!AA20*(170.18/DATOS!H20)</f>
        <v>#DIV/0!</v>
      </c>
      <c r="AO22" s="64" t="e">
        <f t="shared" si="17"/>
        <v>#DIV/0!</v>
      </c>
      <c r="AP22" s="63" t="e">
        <f>DATOS!AB20*(170.18/DATOS!H20)</f>
        <v>#DIV/0!</v>
      </c>
      <c r="AQ22" s="64" t="e">
        <f t="shared" si="18"/>
        <v>#DIV/0!</v>
      </c>
      <c r="AR22" s="63" t="e">
        <f>DATOS!AC20*(170.18/DATOS!H20)</f>
        <v>#DIV/0!</v>
      </c>
      <c r="AS22" s="64" t="e">
        <f t="shared" si="19"/>
        <v>#DIV/0!</v>
      </c>
      <c r="AT22" s="63" t="e">
        <f>DATOS!AD20*(170.18/DATOS!H20)</f>
        <v>#DIV/0!</v>
      </c>
      <c r="AU22" s="64" t="e">
        <f t="shared" si="20"/>
        <v>#DIV/0!</v>
      </c>
      <c r="AV22" s="63" t="e">
        <f>DATOS!AE20*(170.18/DATOS!H20)</f>
        <v>#DIV/0!</v>
      </c>
      <c r="AW22" s="64" t="e">
        <f t="shared" si="21"/>
        <v>#DIV/0!</v>
      </c>
      <c r="AX22" s="8"/>
      <c r="AY22" s="8"/>
      <c r="AZ22" s="8"/>
      <c r="BA22" s="8"/>
      <c r="BB22" s="8"/>
      <c r="BC22" s="8"/>
      <c r="BI22" s="4"/>
      <c r="BJ22" s="4"/>
      <c r="BK22" s="4"/>
      <c r="BL22" s="17"/>
      <c r="BM22" s="17"/>
      <c r="BN22" s="17"/>
      <c r="BO22" s="17"/>
      <c r="BP22" s="17"/>
      <c r="BQ22" s="17"/>
      <c r="BR22" s="17"/>
      <c r="BS22" s="17"/>
      <c r="BT22" s="6"/>
      <c r="BU22" s="6"/>
      <c r="BW22" s="4" t="e">
        <f>DATOS!Z20*(170.18/DATOS!H20)</f>
        <v>#DIV/0!</v>
      </c>
      <c r="CI22" s="17"/>
      <c r="CJ22" s="14"/>
      <c r="CK22" s="17"/>
      <c r="CL22" s="17"/>
      <c r="CM22" s="17"/>
    </row>
    <row r="23" spans="1:91" ht="15">
      <c r="A23" s="107">
        <v>21</v>
      </c>
      <c r="B23" s="116">
        <f>DATOS!B21</f>
        <v>0</v>
      </c>
      <c r="C23" s="102" t="e">
        <f>(DATOS!G21*(170.18/DATOS!H21)^3)</f>
        <v>#DIV/0!</v>
      </c>
      <c r="D23" s="64" t="e">
        <f t="shared" si="22"/>
        <v>#DIV/0!</v>
      </c>
      <c r="E23" s="63" t="e">
        <f>DATOS!I21*(170.181/DATOS!H21)</f>
        <v>#DIV/0!</v>
      </c>
      <c r="F23" s="64" t="e">
        <f t="shared" si="2"/>
        <v>#DIV/0!</v>
      </c>
      <c r="G23" s="110" t="e">
        <f>DATOS!J21*(170.18/DATOS!H21)</f>
        <v>#DIV/0!</v>
      </c>
      <c r="H23" s="64" t="e">
        <f t="shared" si="0"/>
        <v>#DIV/0!</v>
      </c>
      <c r="I23" s="63" t="e">
        <f>DATOS!K21*(170.18/DATOS!H21)</f>
        <v>#DIV/0!</v>
      </c>
      <c r="J23" s="59" t="e">
        <f t="shared" si="3"/>
        <v>#DIV/0!</v>
      </c>
      <c r="K23" s="63" t="e">
        <f>DATOS!L21*(170.18/DATOS!H21)</f>
        <v>#DIV/0!</v>
      </c>
      <c r="L23" s="59" t="e">
        <f t="shared" si="4"/>
        <v>#DIV/0!</v>
      </c>
      <c r="M23" s="63" t="e">
        <f>DATOS!M21*(170.18/DATOS!H21)</f>
        <v>#DIV/0!</v>
      </c>
      <c r="N23" s="64" t="e">
        <f t="shared" si="5"/>
        <v>#DIV/0!</v>
      </c>
      <c r="O23" s="63" t="e">
        <f>DATOS!N21*(170.18/DATOS!H21)</f>
        <v>#DIV/0!</v>
      </c>
      <c r="P23" s="64" t="e">
        <f t="shared" si="6"/>
        <v>#DIV/0!</v>
      </c>
      <c r="Q23" s="63" t="e">
        <f>DATOS!O21*(170.18/DATOS!H21)</f>
        <v>#DIV/0!</v>
      </c>
      <c r="R23" s="64" t="e">
        <f t="shared" si="7"/>
        <v>#DIV/0!</v>
      </c>
      <c r="S23" s="109" t="e">
        <f>DATOS!P21*(170.18/DATOS!H21)</f>
        <v>#DIV/0!</v>
      </c>
      <c r="T23" s="112" t="e">
        <f t="shared" si="8"/>
        <v>#DIV/0!</v>
      </c>
      <c r="U23" s="113" t="e">
        <f>DATOS!Q21*(170.18/DATOS!H21)</f>
        <v>#DIV/0!</v>
      </c>
      <c r="V23" s="112" t="e">
        <f t="shared" si="9"/>
        <v>#DIV/0!</v>
      </c>
      <c r="W23" s="113" t="e">
        <f>DATOS!R21*(170.18/DATOS!H21)</f>
        <v>#DIV/0!</v>
      </c>
      <c r="X23" s="112" t="e">
        <f t="shared" si="10"/>
        <v>#DIV/0!</v>
      </c>
      <c r="Y23" s="113" t="e">
        <f>DATOS!S21*(170.18/DATOS!H21)</f>
        <v>#DIV/0!</v>
      </c>
      <c r="Z23" s="112" t="e">
        <f t="shared" si="11"/>
        <v>#DIV/0!</v>
      </c>
      <c r="AA23" s="113" t="e">
        <f>DATOS!T21*(170.18/DATOS!H21)</f>
        <v>#DIV/0!</v>
      </c>
      <c r="AB23" s="112" t="e">
        <f t="shared" si="12"/>
        <v>#DIV/0!</v>
      </c>
      <c r="AC23" s="113" t="e">
        <f>DATOS!U21*(170.18/DATOS!H21)</f>
        <v>#DIV/0!</v>
      </c>
      <c r="AD23" s="112" t="e">
        <f t="shared" si="13"/>
        <v>#DIV/0!</v>
      </c>
      <c r="AE23" s="113" t="e">
        <f>DATOS!V21*(170.18/DATOS!H21)</f>
        <v>#DIV/0!</v>
      </c>
      <c r="AF23" s="112" t="e">
        <f t="shared" si="14"/>
        <v>#DIV/0!</v>
      </c>
      <c r="AG23" s="113" t="e">
        <f>DATOS!W21*(170.18/DATOS!H21)</f>
        <v>#DIV/0!</v>
      </c>
      <c r="AH23" s="112" t="e">
        <f t="shared" si="15"/>
        <v>#DIV/0!</v>
      </c>
      <c r="AI23" s="113" t="e">
        <f>DATOS!X21*(170.18/DATOS!H21)</f>
        <v>#DIV/0!</v>
      </c>
      <c r="AJ23" s="112">
        <f>(DATOS!X21-53.2)/4.56</f>
        <v>-11.666666666666668</v>
      </c>
      <c r="AK23" s="113" t="e">
        <f>DATOS!Y21*(170.18/DATOS!H21)</f>
        <v>#DIV/0!</v>
      </c>
      <c r="AL23" s="112" t="e">
        <f t="shared" si="16"/>
        <v>#DIV/0!</v>
      </c>
      <c r="AM23" s="59" t="e">
        <f t="shared" si="1"/>
        <v>#DIV/0!</v>
      </c>
      <c r="AN23" s="63" t="e">
        <f>DATOS!AA21*(170.18/DATOS!H21)</f>
        <v>#DIV/0!</v>
      </c>
      <c r="AO23" s="64" t="e">
        <f t="shared" si="17"/>
        <v>#DIV/0!</v>
      </c>
      <c r="AP23" s="63" t="e">
        <f>DATOS!AB21*(170.18/DATOS!H21)</f>
        <v>#DIV/0!</v>
      </c>
      <c r="AQ23" s="64" t="e">
        <f t="shared" si="18"/>
        <v>#DIV/0!</v>
      </c>
      <c r="AR23" s="63" t="e">
        <f>DATOS!AC21*(170.18/DATOS!H21)</f>
        <v>#DIV/0!</v>
      </c>
      <c r="AS23" s="64" t="e">
        <f t="shared" si="19"/>
        <v>#DIV/0!</v>
      </c>
      <c r="AT23" s="63" t="e">
        <f>DATOS!AD21*(170.18/DATOS!H21)</f>
        <v>#DIV/0!</v>
      </c>
      <c r="AU23" s="64" t="e">
        <f t="shared" si="20"/>
        <v>#DIV/0!</v>
      </c>
      <c r="AV23" s="63" t="e">
        <f>DATOS!AE21*(170.18/DATOS!H21)</f>
        <v>#DIV/0!</v>
      </c>
      <c r="AW23" s="64" t="e">
        <f t="shared" si="21"/>
        <v>#DIV/0!</v>
      </c>
      <c r="AX23" s="8"/>
      <c r="AY23" s="8"/>
      <c r="AZ23" s="8"/>
      <c r="BA23" s="8"/>
      <c r="BB23" s="8"/>
      <c r="BC23" s="8"/>
      <c r="BI23" s="4"/>
      <c r="BJ23" s="4"/>
      <c r="BK23" s="4"/>
      <c r="BL23" s="17"/>
      <c r="BM23" s="17"/>
      <c r="BN23" s="17"/>
      <c r="BO23" s="17"/>
      <c r="BP23" s="17"/>
      <c r="BQ23" s="17"/>
      <c r="BR23" s="17"/>
      <c r="BS23" s="17"/>
      <c r="BT23" s="6"/>
      <c r="BU23" s="6"/>
      <c r="BW23" s="4" t="e">
        <f>DATOS!Z21*(170.18/DATOS!H21)</f>
        <v>#DIV/0!</v>
      </c>
      <c r="CI23" s="17"/>
      <c r="CJ23" s="14"/>
      <c r="CK23" s="17"/>
      <c r="CL23" s="17"/>
      <c r="CM23" s="17"/>
    </row>
    <row r="24" spans="1:91" ht="15">
      <c r="A24" s="107">
        <v>22</v>
      </c>
      <c r="B24" s="116">
        <f>DATOS!B22</f>
        <v>0</v>
      </c>
      <c r="C24" s="102" t="e">
        <f>(DATOS!G22*(170.18/DATOS!H22)^3)</f>
        <v>#DIV/0!</v>
      </c>
      <c r="D24" s="64" t="e">
        <f t="shared" si="22"/>
        <v>#DIV/0!</v>
      </c>
      <c r="E24" s="63" t="e">
        <f>DATOS!I22*(170.181/DATOS!H22)</f>
        <v>#DIV/0!</v>
      </c>
      <c r="F24" s="64" t="e">
        <f t="shared" si="2"/>
        <v>#DIV/0!</v>
      </c>
      <c r="G24" s="110" t="e">
        <f>DATOS!J22*(170.18/DATOS!H22)</f>
        <v>#DIV/0!</v>
      </c>
      <c r="H24" s="64" t="e">
        <f t="shared" si="0"/>
        <v>#DIV/0!</v>
      </c>
      <c r="I24" s="63" t="e">
        <f>DATOS!K22*(170.18/DATOS!H22)</f>
        <v>#DIV/0!</v>
      </c>
      <c r="J24" s="59" t="e">
        <f t="shared" si="3"/>
        <v>#DIV/0!</v>
      </c>
      <c r="K24" s="63" t="e">
        <f>DATOS!L22*(170.18/DATOS!H22)</f>
        <v>#DIV/0!</v>
      </c>
      <c r="L24" s="59" t="e">
        <f t="shared" si="4"/>
        <v>#DIV/0!</v>
      </c>
      <c r="M24" s="63" t="e">
        <f>DATOS!M22*(170.18/DATOS!H22)</f>
        <v>#DIV/0!</v>
      </c>
      <c r="N24" s="64" t="e">
        <f t="shared" si="5"/>
        <v>#DIV/0!</v>
      </c>
      <c r="O24" s="63" t="e">
        <f>DATOS!N22*(170.18/DATOS!H22)</f>
        <v>#DIV/0!</v>
      </c>
      <c r="P24" s="64" t="e">
        <f t="shared" si="6"/>
        <v>#DIV/0!</v>
      </c>
      <c r="Q24" s="63" t="e">
        <f>DATOS!O22*(170.18/DATOS!H22)</f>
        <v>#DIV/0!</v>
      </c>
      <c r="R24" s="64" t="e">
        <f t="shared" si="7"/>
        <v>#DIV/0!</v>
      </c>
      <c r="S24" s="109" t="e">
        <f>DATOS!P22*(170.18/DATOS!H22)</f>
        <v>#DIV/0!</v>
      </c>
      <c r="T24" s="112" t="e">
        <f t="shared" si="8"/>
        <v>#DIV/0!</v>
      </c>
      <c r="U24" s="113" t="e">
        <f>DATOS!Q22*(170.18/DATOS!H22)</f>
        <v>#DIV/0!</v>
      </c>
      <c r="V24" s="112" t="e">
        <f t="shared" si="9"/>
        <v>#DIV/0!</v>
      </c>
      <c r="W24" s="113" t="e">
        <f>DATOS!R22*(170.18/DATOS!H22)</f>
        <v>#DIV/0!</v>
      </c>
      <c r="X24" s="112" t="e">
        <f t="shared" si="10"/>
        <v>#DIV/0!</v>
      </c>
      <c r="Y24" s="113" t="e">
        <f>DATOS!S22*(170.18/DATOS!H22)</f>
        <v>#DIV/0!</v>
      </c>
      <c r="Z24" s="112" t="e">
        <f t="shared" si="11"/>
        <v>#DIV/0!</v>
      </c>
      <c r="AA24" s="113" t="e">
        <f>DATOS!T22*(170.18/DATOS!H22)</f>
        <v>#DIV/0!</v>
      </c>
      <c r="AB24" s="112" t="e">
        <f t="shared" si="12"/>
        <v>#DIV/0!</v>
      </c>
      <c r="AC24" s="113" t="e">
        <f>DATOS!U22*(170.18/DATOS!H22)</f>
        <v>#DIV/0!</v>
      </c>
      <c r="AD24" s="112" t="e">
        <f t="shared" si="13"/>
        <v>#DIV/0!</v>
      </c>
      <c r="AE24" s="113" t="e">
        <f>DATOS!V22*(170.18/DATOS!H22)</f>
        <v>#DIV/0!</v>
      </c>
      <c r="AF24" s="112" t="e">
        <f t="shared" si="14"/>
        <v>#DIV/0!</v>
      </c>
      <c r="AG24" s="113" t="e">
        <f>DATOS!W22*(170.18/DATOS!H22)</f>
        <v>#DIV/0!</v>
      </c>
      <c r="AH24" s="112" t="e">
        <f t="shared" si="15"/>
        <v>#DIV/0!</v>
      </c>
      <c r="AI24" s="113" t="e">
        <f>DATOS!X22*(170.18/DATOS!H22)</f>
        <v>#DIV/0!</v>
      </c>
      <c r="AJ24" s="112">
        <f>(DATOS!X22-53.2)/4.56</f>
        <v>-11.666666666666668</v>
      </c>
      <c r="AK24" s="113" t="e">
        <f>DATOS!Y22*(170.18/DATOS!H22)</f>
        <v>#DIV/0!</v>
      </c>
      <c r="AL24" s="112" t="e">
        <f t="shared" si="16"/>
        <v>#DIV/0!</v>
      </c>
      <c r="AM24" s="59" t="e">
        <f t="shared" si="1"/>
        <v>#DIV/0!</v>
      </c>
      <c r="AN24" s="63" t="e">
        <f>DATOS!AA22*(170.18/DATOS!H22)</f>
        <v>#DIV/0!</v>
      </c>
      <c r="AO24" s="64" t="e">
        <f t="shared" si="17"/>
        <v>#DIV/0!</v>
      </c>
      <c r="AP24" s="63" t="e">
        <f>DATOS!AB22*(170.18/DATOS!H22)</f>
        <v>#DIV/0!</v>
      </c>
      <c r="AQ24" s="64" t="e">
        <f t="shared" si="18"/>
        <v>#DIV/0!</v>
      </c>
      <c r="AR24" s="63" t="e">
        <f>DATOS!AC22*(170.18/DATOS!H22)</f>
        <v>#DIV/0!</v>
      </c>
      <c r="AS24" s="64" t="e">
        <f t="shared" si="19"/>
        <v>#DIV/0!</v>
      </c>
      <c r="AT24" s="63" t="e">
        <f>DATOS!AD22*(170.18/DATOS!H22)</f>
        <v>#DIV/0!</v>
      </c>
      <c r="AU24" s="64" t="e">
        <f t="shared" si="20"/>
        <v>#DIV/0!</v>
      </c>
      <c r="AV24" s="63" t="e">
        <f>DATOS!AE22*(170.18/DATOS!H22)</f>
        <v>#DIV/0!</v>
      </c>
      <c r="AW24" s="64" t="e">
        <f t="shared" si="21"/>
        <v>#DIV/0!</v>
      </c>
      <c r="AX24" s="8"/>
      <c r="AY24" s="8"/>
      <c r="AZ24" s="8"/>
      <c r="BA24" s="8"/>
      <c r="BB24" s="8"/>
      <c r="BC24" s="8"/>
      <c r="BI24" s="4"/>
      <c r="BJ24" s="4"/>
      <c r="BK24" s="4"/>
      <c r="BL24" s="17"/>
      <c r="BM24" s="17"/>
      <c r="BN24" s="17"/>
      <c r="BO24" s="17"/>
      <c r="BP24" s="17"/>
      <c r="BQ24" s="17"/>
      <c r="BR24" s="17"/>
      <c r="BS24" s="17"/>
      <c r="BT24" s="6"/>
      <c r="BU24" s="6"/>
      <c r="BW24" s="4" t="e">
        <f>DATOS!Z22*(170.18/DATOS!H22)</f>
        <v>#DIV/0!</v>
      </c>
      <c r="CI24" s="17"/>
      <c r="CJ24" s="14"/>
      <c r="CK24" s="17"/>
      <c r="CL24" s="17"/>
      <c r="CM24" s="17"/>
    </row>
    <row r="25" spans="1:91" ht="15">
      <c r="A25" s="107">
        <v>23</v>
      </c>
      <c r="B25" s="116">
        <f>DATOS!B23</f>
        <v>0</v>
      </c>
      <c r="C25" s="102" t="e">
        <f>(DATOS!G23*(170.18/DATOS!H23)^3)</f>
        <v>#DIV/0!</v>
      </c>
      <c r="D25" s="64" t="e">
        <f t="shared" si="22"/>
        <v>#DIV/0!</v>
      </c>
      <c r="E25" s="63" t="e">
        <f>DATOS!I23*(170.181/DATOS!H23)</f>
        <v>#DIV/0!</v>
      </c>
      <c r="F25" s="64" t="e">
        <f t="shared" si="2"/>
        <v>#DIV/0!</v>
      </c>
      <c r="G25" s="110" t="e">
        <f>DATOS!J23*(170.18/DATOS!H23)</f>
        <v>#DIV/0!</v>
      </c>
      <c r="H25" s="64" t="e">
        <f t="shared" si="0"/>
        <v>#DIV/0!</v>
      </c>
      <c r="I25" s="63" t="e">
        <f>DATOS!K23*(170.18/DATOS!H23)</f>
        <v>#DIV/0!</v>
      </c>
      <c r="J25" s="59" t="e">
        <f t="shared" si="3"/>
        <v>#DIV/0!</v>
      </c>
      <c r="K25" s="63" t="e">
        <f>DATOS!L23*(170.18/DATOS!H23)</f>
        <v>#DIV/0!</v>
      </c>
      <c r="L25" s="59" t="e">
        <f t="shared" si="4"/>
        <v>#DIV/0!</v>
      </c>
      <c r="M25" s="63" t="e">
        <f>DATOS!M23*(170.18/DATOS!H23)</f>
        <v>#DIV/0!</v>
      </c>
      <c r="N25" s="64" t="e">
        <f t="shared" si="5"/>
        <v>#DIV/0!</v>
      </c>
      <c r="O25" s="63" t="e">
        <f>DATOS!N23*(170.18/DATOS!H23)</f>
        <v>#DIV/0!</v>
      </c>
      <c r="P25" s="64" t="e">
        <f t="shared" si="6"/>
        <v>#DIV/0!</v>
      </c>
      <c r="Q25" s="63" t="e">
        <f>DATOS!O23*(170.18/DATOS!H23)</f>
        <v>#DIV/0!</v>
      </c>
      <c r="R25" s="64" t="e">
        <f t="shared" si="7"/>
        <v>#DIV/0!</v>
      </c>
      <c r="S25" s="109" t="e">
        <f>DATOS!P23*(170.18/DATOS!H23)</f>
        <v>#DIV/0!</v>
      </c>
      <c r="T25" s="112" t="e">
        <f t="shared" si="8"/>
        <v>#DIV/0!</v>
      </c>
      <c r="U25" s="113" t="e">
        <f>DATOS!Q23*(170.18/DATOS!H23)</f>
        <v>#DIV/0!</v>
      </c>
      <c r="V25" s="112" t="e">
        <f t="shared" si="9"/>
        <v>#DIV/0!</v>
      </c>
      <c r="W25" s="113" t="e">
        <f>DATOS!R23*(170.18/DATOS!H23)</f>
        <v>#DIV/0!</v>
      </c>
      <c r="X25" s="112" t="e">
        <f t="shared" si="10"/>
        <v>#DIV/0!</v>
      </c>
      <c r="Y25" s="113" t="e">
        <f>DATOS!S23*(170.18/DATOS!H23)</f>
        <v>#DIV/0!</v>
      </c>
      <c r="Z25" s="112" t="e">
        <f t="shared" si="11"/>
        <v>#DIV/0!</v>
      </c>
      <c r="AA25" s="113" t="e">
        <f>DATOS!T23*(170.18/DATOS!H23)</f>
        <v>#DIV/0!</v>
      </c>
      <c r="AB25" s="112" t="e">
        <f t="shared" si="12"/>
        <v>#DIV/0!</v>
      </c>
      <c r="AC25" s="113" t="e">
        <f>DATOS!U23*(170.18/DATOS!H23)</f>
        <v>#DIV/0!</v>
      </c>
      <c r="AD25" s="112" t="e">
        <f t="shared" si="13"/>
        <v>#DIV/0!</v>
      </c>
      <c r="AE25" s="113" t="e">
        <f>DATOS!V23*(170.18/DATOS!H23)</f>
        <v>#DIV/0!</v>
      </c>
      <c r="AF25" s="112" t="e">
        <f t="shared" si="14"/>
        <v>#DIV/0!</v>
      </c>
      <c r="AG25" s="113" t="e">
        <f>DATOS!W23*(170.18/DATOS!H23)</f>
        <v>#DIV/0!</v>
      </c>
      <c r="AH25" s="112" t="e">
        <f t="shared" si="15"/>
        <v>#DIV/0!</v>
      </c>
      <c r="AI25" s="113" t="e">
        <f>DATOS!X23*(170.18/DATOS!H23)</f>
        <v>#DIV/0!</v>
      </c>
      <c r="AJ25" s="112">
        <f>(DATOS!X23-53.2)/4.56</f>
        <v>-11.666666666666668</v>
      </c>
      <c r="AK25" s="113" t="e">
        <f>DATOS!Y23*(170.18/DATOS!H23)</f>
        <v>#DIV/0!</v>
      </c>
      <c r="AL25" s="112" t="e">
        <f t="shared" si="16"/>
        <v>#DIV/0!</v>
      </c>
      <c r="AM25" s="59" t="e">
        <f t="shared" si="1"/>
        <v>#DIV/0!</v>
      </c>
      <c r="AN25" s="63" t="e">
        <f>DATOS!AA23*(170.18/DATOS!H23)</f>
        <v>#DIV/0!</v>
      </c>
      <c r="AO25" s="64" t="e">
        <f t="shared" si="17"/>
        <v>#DIV/0!</v>
      </c>
      <c r="AP25" s="63" t="e">
        <f>DATOS!AB23*(170.18/DATOS!H23)</f>
        <v>#DIV/0!</v>
      </c>
      <c r="AQ25" s="64" t="e">
        <f t="shared" si="18"/>
        <v>#DIV/0!</v>
      </c>
      <c r="AR25" s="63" t="e">
        <f>DATOS!AC23*(170.18/DATOS!H23)</f>
        <v>#DIV/0!</v>
      </c>
      <c r="AS25" s="64" t="e">
        <f t="shared" si="19"/>
        <v>#DIV/0!</v>
      </c>
      <c r="AT25" s="63" t="e">
        <f>DATOS!AD23*(170.18/DATOS!H23)</f>
        <v>#DIV/0!</v>
      </c>
      <c r="AU25" s="64" t="e">
        <f t="shared" si="20"/>
        <v>#DIV/0!</v>
      </c>
      <c r="AV25" s="63" t="e">
        <f>DATOS!AE23*(170.18/DATOS!H23)</f>
        <v>#DIV/0!</v>
      </c>
      <c r="AW25" s="64" t="e">
        <f t="shared" si="21"/>
        <v>#DIV/0!</v>
      </c>
      <c r="AX25" s="8"/>
      <c r="AY25" s="8"/>
      <c r="AZ25" s="8"/>
      <c r="BA25" s="8"/>
      <c r="BB25" s="8"/>
      <c r="BC25" s="8"/>
      <c r="BI25" s="4"/>
      <c r="BJ25" s="4"/>
      <c r="BK25" s="4"/>
      <c r="BL25" s="17"/>
      <c r="BM25" s="17"/>
      <c r="BN25" s="17"/>
      <c r="BO25" s="17"/>
      <c r="BP25" s="17"/>
      <c r="BQ25" s="17"/>
      <c r="BR25" s="17"/>
      <c r="BS25" s="17"/>
      <c r="BT25" s="6"/>
      <c r="BU25" s="6"/>
      <c r="BW25" s="4" t="e">
        <f>DATOS!Z23*(170.18/DATOS!H23)</f>
        <v>#DIV/0!</v>
      </c>
      <c r="CI25" s="17"/>
      <c r="CJ25" s="14"/>
      <c r="CK25" s="17"/>
      <c r="CL25" s="17"/>
      <c r="CM25" s="17"/>
    </row>
    <row r="26" spans="1:91" ht="15">
      <c r="A26" s="107">
        <v>24</v>
      </c>
      <c r="B26" s="116">
        <f>DATOS!B24</f>
        <v>0</v>
      </c>
      <c r="C26" s="102" t="e">
        <f>(DATOS!G24*(170.18/DATOS!H24)^3)</f>
        <v>#DIV/0!</v>
      </c>
      <c r="D26" s="64" t="e">
        <f t="shared" si="22"/>
        <v>#DIV/0!</v>
      </c>
      <c r="E26" s="63" t="e">
        <f>DATOS!I24*(170.181/DATOS!H24)</f>
        <v>#DIV/0!</v>
      </c>
      <c r="F26" s="64" t="e">
        <f t="shared" si="2"/>
        <v>#DIV/0!</v>
      </c>
      <c r="G26" s="110" t="e">
        <f>DATOS!J24*(170.18/DATOS!H24)</f>
        <v>#DIV/0!</v>
      </c>
      <c r="H26" s="64" t="e">
        <f t="shared" si="0"/>
        <v>#DIV/0!</v>
      </c>
      <c r="I26" s="63" t="e">
        <f>DATOS!K24*(170.18/DATOS!H24)</f>
        <v>#DIV/0!</v>
      </c>
      <c r="J26" s="59" t="e">
        <f t="shared" si="3"/>
        <v>#DIV/0!</v>
      </c>
      <c r="K26" s="63" t="e">
        <f>DATOS!L24*(170.18/DATOS!H24)</f>
        <v>#DIV/0!</v>
      </c>
      <c r="L26" s="59" t="e">
        <f t="shared" si="4"/>
        <v>#DIV/0!</v>
      </c>
      <c r="M26" s="63" t="e">
        <f>DATOS!M24*(170.18/DATOS!H24)</f>
        <v>#DIV/0!</v>
      </c>
      <c r="N26" s="64" t="e">
        <f t="shared" si="5"/>
        <v>#DIV/0!</v>
      </c>
      <c r="O26" s="63" t="e">
        <f>DATOS!N24*(170.18/DATOS!H24)</f>
        <v>#DIV/0!</v>
      </c>
      <c r="P26" s="64" t="e">
        <f t="shared" si="6"/>
        <v>#DIV/0!</v>
      </c>
      <c r="Q26" s="63" t="e">
        <f>DATOS!O24*(170.18/DATOS!H24)</f>
        <v>#DIV/0!</v>
      </c>
      <c r="R26" s="64" t="e">
        <f t="shared" si="7"/>
        <v>#DIV/0!</v>
      </c>
      <c r="S26" s="109" t="e">
        <f>DATOS!P24*(170.18/DATOS!H24)</f>
        <v>#DIV/0!</v>
      </c>
      <c r="T26" s="112" t="e">
        <f t="shared" si="8"/>
        <v>#DIV/0!</v>
      </c>
      <c r="U26" s="113" t="e">
        <f>DATOS!Q24*(170.18/DATOS!H24)</f>
        <v>#DIV/0!</v>
      </c>
      <c r="V26" s="112" t="e">
        <f t="shared" si="9"/>
        <v>#DIV/0!</v>
      </c>
      <c r="W26" s="113" t="e">
        <f>DATOS!R24*(170.18/DATOS!H24)</f>
        <v>#DIV/0!</v>
      </c>
      <c r="X26" s="112" t="e">
        <f t="shared" si="10"/>
        <v>#DIV/0!</v>
      </c>
      <c r="Y26" s="113" t="e">
        <f>DATOS!S24*(170.18/DATOS!H24)</f>
        <v>#DIV/0!</v>
      </c>
      <c r="Z26" s="112" t="e">
        <f t="shared" si="11"/>
        <v>#DIV/0!</v>
      </c>
      <c r="AA26" s="113" t="e">
        <f>DATOS!T24*(170.18/DATOS!H24)</f>
        <v>#DIV/0!</v>
      </c>
      <c r="AB26" s="112" t="e">
        <f t="shared" si="12"/>
        <v>#DIV/0!</v>
      </c>
      <c r="AC26" s="113" t="e">
        <f>DATOS!U24*(170.18/DATOS!H24)</f>
        <v>#DIV/0!</v>
      </c>
      <c r="AD26" s="112" t="e">
        <f t="shared" si="13"/>
        <v>#DIV/0!</v>
      </c>
      <c r="AE26" s="113" t="e">
        <f>DATOS!V24*(170.18/DATOS!H24)</f>
        <v>#DIV/0!</v>
      </c>
      <c r="AF26" s="112" t="e">
        <f t="shared" si="14"/>
        <v>#DIV/0!</v>
      </c>
      <c r="AG26" s="113" t="e">
        <f>DATOS!W24*(170.18/DATOS!H24)</f>
        <v>#DIV/0!</v>
      </c>
      <c r="AH26" s="112" t="e">
        <f t="shared" si="15"/>
        <v>#DIV/0!</v>
      </c>
      <c r="AI26" s="113" t="e">
        <f>DATOS!X24*(170.18/DATOS!H24)</f>
        <v>#DIV/0!</v>
      </c>
      <c r="AJ26" s="112">
        <f>(DATOS!X24-53.2)/4.56</f>
        <v>-11.666666666666668</v>
      </c>
      <c r="AK26" s="113" t="e">
        <f>DATOS!Y24*(170.18/DATOS!H24)</f>
        <v>#DIV/0!</v>
      </c>
      <c r="AL26" s="112" t="e">
        <f t="shared" si="16"/>
        <v>#DIV/0!</v>
      </c>
      <c r="AM26" s="59" t="e">
        <f t="shared" si="1"/>
        <v>#DIV/0!</v>
      </c>
      <c r="AN26" s="63" t="e">
        <f>DATOS!AA24*(170.18/DATOS!H24)</f>
        <v>#DIV/0!</v>
      </c>
      <c r="AO26" s="64" t="e">
        <f t="shared" si="17"/>
        <v>#DIV/0!</v>
      </c>
      <c r="AP26" s="63" t="e">
        <f>DATOS!AB24*(170.18/DATOS!H24)</f>
        <v>#DIV/0!</v>
      </c>
      <c r="AQ26" s="64" t="e">
        <f t="shared" si="18"/>
        <v>#DIV/0!</v>
      </c>
      <c r="AR26" s="63" t="e">
        <f>DATOS!AC24*(170.18/DATOS!H24)</f>
        <v>#DIV/0!</v>
      </c>
      <c r="AS26" s="64" t="e">
        <f t="shared" si="19"/>
        <v>#DIV/0!</v>
      </c>
      <c r="AT26" s="63" t="e">
        <f>DATOS!AD24*(170.18/DATOS!H24)</f>
        <v>#DIV/0!</v>
      </c>
      <c r="AU26" s="64" t="e">
        <f t="shared" si="20"/>
        <v>#DIV/0!</v>
      </c>
      <c r="AV26" s="63" t="e">
        <f>DATOS!AE24*(170.18/DATOS!H24)</f>
        <v>#DIV/0!</v>
      </c>
      <c r="AW26" s="64" t="e">
        <f t="shared" si="21"/>
        <v>#DIV/0!</v>
      </c>
      <c r="AX26" s="8"/>
      <c r="AY26" s="8"/>
      <c r="AZ26" s="8"/>
      <c r="BA26" s="8"/>
      <c r="BB26" s="8"/>
      <c r="BC26" s="8"/>
      <c r="BI26" s="4"/>
      <c r="BJ26" s="4"/>
      <c r="BK26" s="4"/>
      <c r="BL26" s="17"/>
      <c r="BM26" s="17"/>
      <c r="BN26" s="17"/>
      <c r="BO26" s="17"/>
      <c r="BP26" s="17"/>
      <c r="BQ26" s="17"/>
      <c r="BR26" s="17"/>
      <c r="BS26" s="17"/>
      <c r="BT26" s="6"/>
      <c r="BU26" s="6"/>
      <c r="BW26" s="4" t="e">
        <f>DATOS!Z24*(170.18/DATOS!H24)</f>
        <v>#DIV/0!</v>
      </c>
      <c r="CI26" s="17"/>
      <c r="CJ26" s="14"/>
      <c r="CK26" s="17"/>
      <c r="CL26" s="17"/>
      <c r="CM26" s="17"/>
    </row>
    <row r="27" spans="1:91" ht="15">
      <c r="A27" s="107">
        <v>25</v>
      </c>
      <c r="B27" s="116">
        <f>DATOS!B25</f>
        <v>0</v>
      </c>
      <c r="C27" s="102" t="e">
        <f>(DATOS!G25*(170.18/DATOS!H25)^3)</f>
        <v>#DIV/0!</v>
      </c>
      <c r="D27" s="64" t="e">
        <f t="shared" si="22"/>
        <v>#DIV/0!</v>
      </c>
      <c r="E27" s="63" t="e">
        <f>DATOS!I25*(170.181/DATOS!H25)</f>
        <v>#DIV/0!</v>
      </c>
      <c r="F27" s="64" t="e">
        <f t="shared" si="2"/>
        <v>#DIV/0!</v>
      </c>
      <c r="G27" s="110" t="e">
        <f>DATOS!J25*(170.18/DATOS!H25)</f>
        <v>#DIV/0!</v>
      </c>
      <c r="H27" s="64" t="e">
        <f t="shared" si="0"/>
        <v>#DIV/0!</v>
      </c>
      <c r="I27" s="63" t="e">
        <f>DATOS!K25*(170.18/DATOS!H25)</f>
        <v>#DIV/0!</v>
      </c>
      <c r="J27" s="59" t="e">
        <f t="shared" si="3"/>
        <v>#DIV/0!</v>
      </c>
      <c r="K27" s="63" t="e">
        <f>DATOS!L25*(170.18/DATOS!H25)</f>
        <v>#DIV/0!</v>
      </c>
      <c r="L27" s="59" t="e">
        <f t="shared" si="4"/>
        <v>#DIV/0!</v>
      </c>
      <c r="M27" s="63" t="e">
        <f>DATOS!M25*(170.18/DATOS!H25)</f>
        <v>#DIV/0!</v>
      </c>
      <c r="N27" s="64" t="e">
        <f t="shared" si="5"/>
        <v>#DIV/0!</v>
      </c>
      <c r="O27" s="63" t="e">
        <f>DATOS!N25*(170.18/DATOS!H25)</f>
        <v>#DIV/0!</v>
      </c>
      <c r="P27" s="64" t="e">
        <f t="shared" si="6"/>
        <v>#DIV/0!</v>
      </c>
      <c r="Q27" s="63" t="e">
        <f>DATOS!O25*(170.18/DATOS!H25)</f>
        <v>#DIV/0!</v>
      </c>
      <c r="R27" s="64" t="e">
        <f t="shared" si="7"/>
        <v>#DIV/0!</v>
      </c>
      <c r="S27" s="109" t="e">
        <f>DATOS!P25*(170.18/DATOS!H25)</f>
        <v>#DIV/0!</v>
      </c>
      <c r="T27" s="112" t="e">
        <f t="shared" si="8"/>
        <v>#DIV/0!</v>
      </c>
      <c r="U27" s="113" t="e">
        <f>DATOS!Q25*(170.18/DATOS!H25)</f>
        <v>#DIV/0!</v>
      </c>
      <c r="V27" s="112" t="e">
        <f t="shared" si="9"/>
        <v>#DIV/0!</v>
      </c>
      <c r="W27" s="113" t="e">
        <f>DATOS!R25*(170.18/DATOS!H25)</f>
        <v>#DIV/0!</v>
      </c>
      <c r="X27" s="112" t="e">
        <f t="shared" si="10"/>
        <v>#DIV/0!</v>
      </c>
      <c r="Y27" s="113" t="e">
        <f>DATOS!S25*(170.18/DATOS!H25)</f>
        <v>#DIV/0!</v>
      </c>
      <c r="Z27" s="112" t="e">
        <f t="shared" si="11"/>
        <v>#DIV/0!</v>
      </c>
      <c r="AA27" s="113" t="e">
        <f>DATOS!T25*(170.18/DATOS!H25)</f>
        <v>#DIV/0!</v>
      </c>
      <c r="AB27" s="112" t="e">
        <f t="shared" si="12"/>
        <v>#DIV/0!</v>
      </c>
      <c r="AC27" s="113" t="e">
        <f>DATOS!U25*(170.18/DATOS!H25)</f>
        <v>#DIV/0!</v>
      </c>
      <c r="AD27" s="112" t="e">
        <f t="shared" si="13"/>
        <v>#DIV/0!</v>
      </c>
      <c r="AE27" s="113" t="e">
        <f>DATOS!V25*(170.18/DATOS!H25)</f>
        <v>#DIV/0!</v>
      </c>
      <c r="AF27" s="112" t="e">
        <f t="shared" si="14"/>
        <v>#DIV/0!</v>
      </c>
      <c r="AG27" s="113" t="e">
        <f>DATOS!W25*(170.18/DATOS!H25)</f>
        <v>#DIV/0!</v>
      </c>
      <c r="AH27" s="112" t="e">
        <f t="shared" si="15"/>
        <v>#DIV/0!</v>
      </c>
      <c r="AI27" s="113" t="e">
        <f>DATOS!X25*(170.18/DATOS!H25)</f>
        <v>#DIV/0!</v>
      </c>
      <c r="AJ27" s="112">
        <f>(DATOS!X25-53.2)/4.56</f>
        <v>-11.666666666666668</v>
      </c>
      <c r="AK27" s="113" t="e">
        <f>DATOS!Y25*(170.18/DATOS!H25)</f>
        <v>#DIV/0!</v>
      </c>
      <c r="AL27" s="112" t="e">
        <f t="shared" si="16"/>
        <v>#DIV/0!</v>
      </c>
      <c r="AM27" s="59" t="e">
        <f t="shared" si="1"/>
        <v>#DIV/0!</v>
      </c>
      <c r="AN27" s="63" t="e">
        <f>DATOS!AA25*(170.18/DATOS!H25)</f>
        <v>#DIV/0!</v>
      </c>
      <c r="AO27" s="64" t="e">
        <f t="shared" si="17"/>
        <v>#DIV/0!</v>
      </c>
      <c r="AP27" s="63" t="e">
        <f>DATOS!AB25*(170.18/DATOS!H25)</f>
        <v>#DIV/0!</v>
      </c>
      <c r="AQ27" s="64" t="e">
        <f t="shared" si="18"/>
        <v>#DIV/0!</v>
      </c>
      <c r="AR27" s="63" t="e">
        <f>DATOS!AC25*(170.18/DATOS!H25)</f>
        <v>#DIV/0!</v>
      </c>
      <c r="AS27" s="64" t="e">
        <f t="shared" si="19"/>
        <v>#DIV/0!</v>
      </c>
      <c r="AT27" s="63" t="e">
        <f>DATOS!AD25*(170.18/DATOS!H25)</f>
        <v>#DIV/0!</v>
      </c>
      <c r="AU27" s="64" t="e">
        <f t="shared" si="20"/>
        <v>#DIV/0!</v>
      </c>
      <c r="AV27" s="63" t="e">
        <f>DATOS!AE25*(170.18/DATOS!H25)</f>
        <v>#DIV/0!</v>
      </c>
      <c r="AW27" s="64" t="e">
        <f t="shared" si="21"/>
        <v>#DIV/0!</v>
      </c>
      <c r="AX27" s="8"/>
      <c r="AY27" s="8"/>
      <c r="AZ27" s="8"/>
      <c r="BA27" s="8"/>
      <c r="BB27" s="8"/>
      <c r="BC27" s="8"/>
      <c r="BI27" s="4"/>
      <c r="BJ27" s="4"/>
      <c r="BK27" s="4"/>
      <c r="BL27" s="17"/>
      <c r="BM27" s="17"/>
      <c r="BN27" s="17"/>
      <c r="BO27" s="17"/>
      <c r="BP27" s="17"/>
      <c r="BQ27" s="17"/>
      <c r="BR27" s="17"/>
      <c r="BS27" s="17"/>
      <c r="BT27" s="6"/>
      <c r="BU27" s="6"/>
      <c r="BW27" s="4" t="e">
        <f>DATOS!Z25*(170.18/DATOS!H25)</f>
        <v>#DIV/0!</v>
      </c>
      <c r="CI27" s="17"/>
      <c r="CJ27" s="14"/>
      <c r="CK27" s="17"/>
      <c r="CL27" s="17"/>
      <c r="CM27" s="17"/>
    </row>
    <row r="28" spans="1:91" ht="15">
      <c r="A28" s="107">
        <v>26</v>
      </c>
      <c r="B28" s="116">
        <f>DATOS!B26</f>
        <v>0</v>
      </c>
      <c r="C28" s="102" t="e">
        <f>(DATOS!G26*(170.18/DATOS!H26)^3)</f>
        <v>#DIV/0!</v>
      </c>
      <c r="D28" s="64" t="e">
        <f t="shared" si="22"/>
        <v>#DIV/0!</v>
      </c>
      <c r="E28" s="63" t="e">
        <f>DATOS!I26*(170.181/DATOS!H26)</f>
        <v>#DIV/0!</v>
      </c>
      <c r="F28" s="64" t="e">
        <f t="shared" si="2"/>
        <v>#DIV/0!</v>
      </c>
      <c r="G28" s="110" t="e">
        <f>DATOS!J26*(170.18/DATOS!H26)</f>
        <v>#DIV/0!</v>
      </c>
      <c r="H28" s="64" t="e">
        <f t="shared" si="0"/>
        <v>#DIV/0!</v>
      </c>
      <c r="I28" s="63" t="e">
        <f>DATOS!K26*(170.18/DATOS!H26)</f>
        <v>#DIV/0!</v>
      </c>
      <c r="J28" s="59" t="e">
        <f t="shared" si="3"/>
        <v>#DIV/0!</v>
      </c>
      <c r="K28" s="63" t="e">
        <f>DATOS!L26*(170.18/DATOS!H26)</f>
        <v>#DIV/0!</v>
      </c>
      <c r="L28" s="59" t="e">
        <f t="shared" si="4"/>
        <v>#DIV/0!</v>
      </c>
      <c r="M28" s="63" t="e">
        <f>DATOS!M26*(170.18/DATOS!H26)</f>
        <v>#DIV/0!</v>
      </c>
      <c r="N28" s="64" t="e">
        <f t="shared" si="5"/>
        <v>#DIV/0!</v>
      </c>
      <c r="O28" s="63" t="e">
        <f>DATOS!N26*(170.18/DATOS!H26)</f>
        <v>#DIV/0!</v>
      </c>
      <c r="P28" s="64" t="e">
        <f t="shared" si="6"/>
        <v>#DIV/0!</v>
      </c>
      <c r="Q28" s="63" t="e">
        <f>DATOS!O26*(170.18/DATOS!H26)</f>
        <v>#DIV/0!</v>
      </c>
      <c r="R28" s="64" t="e">
        <f t="shared" si="7"/>
        <v>#DIV/0!</v>
      </c>
      <c r="S28" s="109" t="e">
        <f>DATOS!P26*(170.18/DATOS!H26)</f>
        <v>#DIV/0!</v>
      </c>
      <c r="T28" s="112" t="e">
        <f t="shared" si="8"/>
        <v>#DIV/0!</v>
      </c>
      <c r="U28" s="113" t="e">
        <f>DATOS!Q26*(170.18/DATOS!H26)</f>
        <v>#DIV/0!</v>
      </c>
      <c r="V28" s="112" t="e">
        <f t="shared" si="9"/>
        <v>#DIV/0!</v>
      </c>
      <c r="W28" s="113" t="e">
        <f>DATOS!R26*(170.18/DATOS!H26)</f>
        <v>#DIV/0!</v>
      </c>
      <c r="X28" s="112" t="e">
        <f t="shared" si="10"/>
        <v>#DIV/0!</v>
      </c>
      <c r="Y28" s="113" t="e">
        <f>DATOS!S26*(170.18/DATOS!H26)</f>
        <v>#DIV/0!</v>
      </c>
      <c r="Z28" s="112" t="e">
        <f t="shared" si="11"/>
        <v>#DIV/0!</v>
      </c>
      <c r="AA28" s="113" t="e">
        <f>DATOS!T26*(170.18/DATOS!H26)</f>
        <v>#DIV/0!</v>
      </c>
      <c r="AB28" s="112" t="e">
        <f t="shared" si="12"/>
        <v>#DIV/0!</v>
      </c>
      <c r="AC28" s="113" t="e">
        <f>DATOS!U26*(170.18/DATOS!H26)</f>
        <v>#DIV/0!</v>
      </c>
      <c r="AD28" s="112" t="e">
        <f t="shared" si="13"/>
        <v>#DIV/0!</v>
      </c>
      <c r="AE28" s="113" t="e">
        <f>DATOS!V26*(170.18/DATOS!H26)</f>
        <v>#DIV/0!</v>
      </c>
      <c r="AF28" s="112" t="e">
        <f t="shared" si="14"/>
        <v>#DIV/0!</v>
      </c>
      <c r="AG28" s="113" t="e">
        <f>DATOS!W26*(170.18/DATOS!H26)</f>
        <v>#DIV/0!</v>
      </c>
      <c r="AH28" s="112" t="e">
        <f t="shared" si="15"/>
        <v>#DIV/0!</v>
      </c>
      <c r="AI28" s="113" t="e">
        <f>DATOS!X26*(170.18/DATOS!H26)</f>
        <v>#DIV/0!</v>
      </c>
      <c r="AJ28" s="112">
        <f>(DATOS!X26-53.2)/4.56</f>
        <v>-11.666666666666668</v>
      </c>
      <c r="AK28" s="113" t="e">
        <f>DATOS!Y26*(170.18/DATOS!H26)</f>
        <v>#DIV/0!</v>
      </c>
      <c r="AL28" s="112" t="e">
        <f t="shared" si="16"/>
        <v>#DIV/0!</v>
      </c>
      <c r="AM28" s="59" t="e">
        <f t="shared" si="1"/>
        <v>#DIV/0!</v>
      </c>
      <c r="AN28" s="63" t="e">
        <f>DATOS!AA26*(170.18/DATOS!H26)</f>
        <v>#DIV/0!</v>
      </c>
      <c r="AO28" s="64" t="e">
        <f t="shared" si="17"/>
        <v>#DIV/0!</v>
      </c>
      <c r="AP28" s="63" t="e">
        <f>DATOS!AB26*(170.18/DATOS!H26)</f>
        <v>#DIV/0!</v>
      </c>
      <c r="AQ28" s="64" t="e">
        <f t="shared" si="18"/>
        <v>#DIV/0!</v>
      </c>
      <c r="AR28" s="63" t="e">
        <f>DATOS!AC26*(170.18/DATOS!H26)</f>
        <v>#DIV/0!</v>
      </c>
      <c r="AS28" s="64" t="e">
        <f t="shared" si="19"/>
        <v>#DIV/0!</v>
      </c>
      <c r="AT28" s="63" t="e">
        <f>DATOS!AD26*(170.18/DATOS!H26)</f>
        <v>#DIV/0!</v>
      </c>
      <c r="AU28" s="64" t="e">
        <f t="shared" si="20"/>
        <v>#DIV/0!</v>
      </c>
      <c r="AV28" s="63" t="e">
        <f>DATOS!AE26*(170.18/DATOS!H26)</f>
        <v>#DIV/0!</v>
      </c>
      <c r="AW28" s="64" t="e">
        <f t="shared" si="21"/>
        <v>#DIV/0!</v>
      </c>
      <c r="AX28" s="8"/>
      <c r="AY28" s="8"/>
      <c r="AZ28" s="8"/>
      <c r="BA28" s="8"/>
      <c r="BB28" s="8"/>
      <c r="BC28" s="8"/>
      <c r="BI28" s="4"/>
      <c r="BJ28" s="4"/>
      <c r="BK28" s="4"/>
      <c r="BL28" s="17"/>
      <c r="BM28" s="17"/>
      <c r="BN28" s="17"/>
      <c r="BO28" s="17"/>
      <c r="BP28" s="17"/>
      <c r="BQ28" s="17"/>
      <c r="BR28" s="17"/>
      <c r="BS28" s="17"/>
      <c r="BT28" s="6"/>
      <c r="BU28" s="6"/>
      <c r="BW28" s="4" t="e">
        <f>DATOS!Z26*(170.18/DATOS!H26)</f>
        <v>#DIV/0!</v>
      </c>
      <c r="CI28" s="17"/>
      <c r="CJ28" s="14"/>
      <c r="CK28" s="17"/>
      <c r="CL28" s="17"/>
      <c r="CM28" s="17"/>
    </row>
    <row r="29" spans="1:91" ht="15">
      <c r="A29" s="107">
        <v>27</v>
      </c>
      <c r="B29" s="116">
        <f>DATOS!B27</f>
        <v>0</v>
      </c>
      <c r="C29" s="102" t="e">
        <f>(DATOS!G27*(170.18/DATOS!H27)^3)</f>
        <v>#DIV/0!</v>
      </c>
      <c r="D29" s="64" t="e">
        <f t="shared" si="22"/>
        <v>#DIV/0!</v>
      </c>
      <c r="E29" s="63" t="e">
        <f>DATOS!I27*(170.181/DATOS!H27)</f>
        <v>#DIV/0!</v>
      </c>
      <c r="F29" s="64" t="e">
        <f t="shared" si="2"/>
        <v>#DIV/0!</v>
      </c>
      <c r="G29" s="110" t="e">
        <f>DATOS!J27*(170.18/DATOS!H27)</f>
        <v>#DIV/0!</v>
      </c>
      <c r="H29" s="64" t="e">
        <f t="shared" si="0"/>
        <v>#DIV/0!</v>
      </c>
      <c r="I29" s="63" t="e">
        <f>DATOS!K27*(170.18/DATOS!H27)</f>
        <v>#DIV/0!</v>
      </c>
      <c r="J29" s="59" t="e">
        <f t="shared" si="3"/>
        <v>#DIV/0!</v>
      </c>
      <c r="K29" s="63" t="e">
        <f>DATOS!L27*(170.18/DATOS!H27)</f>
        <v>#DIV/0!</v>
      </c>
      <c r="L29" s="59" t="e">
        <f t="shared" si="4"/>
        <v>#DIV/0!</v>
      </c>
      <c r="M29" s="63" t="e">
        <f>DATOS!M27*(170.18/DATOS!H27)</f>
        <v>#DIV/0!</v>
      </c>
      <c r="N29" s="64" t="e">
        <f t="shared" si="5"/>
        <v>#DIV/0!</v>
      </c>
      <c r="O29" s="63" t="e">
        <f>DATOS!N27*(170.18/DATOS!H27)</f>
        <v>#DIV/0!</v>
      </c>
      <c r="P29" s="64" t="e">
        <f t="shared" si="6"/>
        <v>#DIV/0!</v>
      </c>
      <c r="Q29" s="63" t="e">
        <f>DATOS!O27*(170.18/DATOS!H27)</f>
        <v>#DIV/0!</v>
      </c>
      <c r="R29" s="64" t="e">
        <f t="shared" si="7"/>
        <v>#DIV/0!</v>
      </c>
      <c r="S29" s="109" t="e">
        <f>DATOS!P27*(170.18/DATOS!H27)</f>
        <v>#DIV/0!</v>
      </c>
      <c r="T29" s="112" t="e">
        <f t="shared" si="8"/>
        <v>#DIV/0!</v>
      </c>
      <c r="U29" s="113" t="e">
        <f>DATOS!Q27*(170.18/DATOS!H27)</f>
        <v>#DIV/0!</v>
      </c>
      <c r="V29" s="112" t="e">
        <f t="shared" si="9"/>
        <v>#DIV/0!</v>
      </c>
      <c r="W29" s="113" t="e">
        <f>DATOS!R27*(170.18/DATOS!H27)</f>
        <v>#DIV/0!</v>
      </c>
      <c r="X29" s="112" t="e">
        <f t="shared" si="10"/>
        <v>#DIV/0!</v>
      </c>
      <c r="Y29" s="113" t="e">
        <f>DATOS!S27*(170.18/DATOS!H27)</f>
        <v>#DIV/0!</v>
      </c>
      <c r="Z29" s="112" t="e">
        <f t="shared" si="11"/>
        <v>#DIV/0!</v>
      </c>
      <c r="AA29" s="113" t="e">
        <f>DATOS!T27*(170.18/DATOS!H27)</f>
        <v>#DIV/0!</v>
      </c>
      <c r="AB29" s="112" t="e">
        <f t="shared" si="12"/>
        <v>#DIV/0!</v>
      </c>
      <c r="AC29" s="113" t="e">
        <f>DATOS!U27*(170.18/DATOS!H27)</f>
        <v>#DIV/0!</v>
      </c>
      <c r="AD29" s="112" t="e">
        <f t="shared" si="13"/>
        <v>#DIV/0!</v>
      </c>
      <c r="AE29" s="113" t="e">
        <f>DATOS!V27*(170.18/DATOS!H27)</f>
        <v>#DIV/0!</v>
      </c>
      <c r="AF29" s="112" t="e">
        <f t="shared" si="14"/>
        <v>#DIV/0!</v>
      </c>
      <c r="AG29" s="113" t="e">
        <f>DATOS!W27*(170.18/DATOS!H27)</f>
        <v>#DIV/0!</v>
      </c>
      <c r="AH29" s="112" t="e">
        <f t="shared" si="15"/>
        <v>#DIV/0!</v>
      </c>
      <c r="AI29" s="113" t="e">
        <f>DATOS!X27*(170.18/DATOS!H27)</f>
        <v>#DIV/0!</v>
      </c>
      <c r="AJ29" s="112">
        <f>(DATOS!X27-53.2)/4.56</f>
        <v>-11.666666666666668</v>
      </c>
      <c r="AK29" s="113" t="e">
        <f>DATOS!Y27*(170.18/DATOS!H27)</f>
        <v>#DIV/0!</v>
      </c>
      <c r="AL29" s="112" t="e">
        <f t="shared" si="16"/>
        <v>#DIV/0!</v>
      </c>
      <c r="AM29" s="59" t="e">
        <f t="shared" si="1"/>
        <v>#DIV/0!</v>
      </c>
      <c r="AN29" s="63" t="e">
        <f>DATOS!AA27*(170.18/DATOS!H27)</f>
        <v>#DIV/0!</v>
      </c>
      <c r="AO29" s="64" t="e">
        <f t="shared" si="17"/>
        <v>#DIV/0!</v>
      </c>
      <c r="AP29" s="63" t="e">
        <f>DATOS!AB27*(170.18/DATOS!H27)</f>
        <v>#DIV/0!</v>
      </c>
      <c r="AQ29" s="64" t="e">
        <f t="shared" si="18"/>
        <v>#DIV/0!</v>
      </c>
      <c r="AR29" s="63" t="e">
        <f>DATOS!AC27*(170.18/DATOS!H27)</f>
        <v>#DIV/0!</v>
      </c>
      <c r="AS29" s="64" t="e">
        <f t="shared" si="19"/>
        <v>#DIV/0!</v>
      </c>
      <c r="AT29" s="63" t="e">
        <f>DATOS!AD27*(170.18/DATOS!H27)</f>
        <v>#DIV/0!</v>
      </c>
      <c r="AU29" s="64" t="e">
        <f t="shared" si="20"/>
        <v>#DIV/0!</v>
      </c>
      <c r="AV29" s="63" t="e">
        <f>DATOS!AE27*(170.18/DATOS!H27)</f>
        <v>#DIV/0!</v>
      </c>
      <c r="AW29" s="64" t="e">
        <f t="shared" si="21"/>
        <v>#DIV/0!</v>
      </c>
      <c r="AX29" s="8"/>
      <c r="AY29" s="8"/>
      <c r="AZ29" s="8"/>
      <c r="BA29" s="8"/>
      <c r="BB29" s="8"/>
      <c r="BC29" s="8"/>
      <c r="BI29" s="4"/>
      <c r="BJ29" s="4"/>
      <c r="BK29" s="4"/>
      <c r="BL29" s="17"/>
      <c r="BM29" s="17"/>
      <c r="BN29" s="17"/>
      <c r="BO29" s="17"/>
      <c r="BP29" s="17"/>
      <c r="BQ29" s="17"/>
      <c r="BR29" s="17"/>
      <c r="BS29" s="17"/>
      <c r="BT29" s="6"/>
      <c r="BU29" s="6"/>
      <c r="BW29" s="4" t="e">
        <f>DATOS!Z27*(170.18/DATOS!H27)</f>
        <v>#DIV/0!</v>
      </c>
      <c r="CI29" s="17"/>
      <c r="CJ29" s="14"/>
      <c r="CK29" s="17"/>
      <c r="CL29" s="17"/>
      <c r="CM29" s="17"/>
    </row>
    <row r="30" spans="1:91" ht="15">
      <c r="A30" s="107">
        <v>28</v>
      </c>
      <c r="B30" s="116">
        <f>DATOS!B28</f>
        <v>0</v>
      </c>
      <c r="C30" s="102" t="e">
        <f>(DATOS!G28*(170.18/DATOS!H28)^3)</f>
        <v>#DIV/0!</v>
      </c>
      <c r="D30" s="64" t="e">
        <f t="shared" si="22"/>
        <v>#DIV/0!</v>
      </c>
      <c r="E30" s="63" t="e">
        <f>DATOS!I28*(170.181/DATOS!H28)</f>
        <v>#DIV/0!</v>
      </c>
      <c r="F30" s="64" t="e">
        <f t="shared" si="2"/>
        <v>#DIV/0!</v>
      </c>
      <c r="G30" s="110" t="e">
        <f>DATOS!J28*(170.18/DATOS!H28)</f>
        <v>#DIV/0!</v>
      </c>
      <c r="H30" s="64" t="e">
        <f t="shared" si="0"/>
        <v>#DIV/0!</v>
      </c>
      <c r="I30" s="63" t="e">
        <f>DATOS!K28*(170.18/DATOS!H28)</f>
        <v>#DIV/0!</v>
      </c>
      <c r="J30" s="59" t="e">
        <f t="shared" si="3"/>
        <v>#DIV/0!</v>
      </c>
      <c r="K30" s="63" t="e">
        <f>DATOS!L28*(170.18/DATOS!H28)</f>
        <v>#DIV/0!</v>
      </c>
      <c r="L30" s="59" t="e">
        <f t="shared" si="4"/>
        <v>#DIV/0!</v>
      </c>
      <c r="M30" s="63" t="e">
        <f>DATOS!M28*(170.18/DATOS!H28)</f>
        <v>#DIV/0!</v>
      </c>
      <c r="N30" s="64" t="e">
        <f t="shared" si="5"/>
        <v>#DIV/0!</v>
      </c>
      <c r="O30" s="63" t="e">
        <f>DATOS!N28*(170.18/DATOS!H28)</f>
        <v>#DIV/0!</v>
      </c>
      <c r="P30" s="64" t="e">
        <f t="shared" si="6"/>
        <v>#DIV/0!</v>
      </c>
      <c r="Q30" s="63" t="e">
        <f>DATOS!O28*(170.18/DATOS!H28)</f>
        <v>#DIV/0!</v>
      </c>
      <c r="R30" s="64" t="e">
        <f t="shared" si="7"/>
        <v>#DIV/0!</v>
      </c>
      <c r="S30" s="109" t="e">
        <f>DATOS!P28*(170.18/DATOS!H28)</f>
        <v>#DIV/0!</v>
      </c>
      <c r="T30" s="112" t="e">
        <f t="shared" si="8"/>
        <v>#DIV/0!</v>
      </c>
      <c r="U30" s="113" t="e">
        <f>DATOS!Q28*(170.18/DATOS!H28)</f>
        <v>#DIV/0!</v>
      </c>
      <c r="V30" s="112" t="e">
        <f t="shared" si="9"/>
        <v>#DIV/0!</v>
      </c>
      <c r="W30" s="113" t="e">
        <f>DATOS!R28*(170.18/DATOS!H28)</f>
        <v>#DIV/0!</v>
      </c>
      <c r="X30" s="112" t="e">
        <f t="shared" si="10"/>
        <v>#DIV/0!</v>
      </c>
      <c r="Y30" s="113" t="e">
        <f>DATOS!S28*(170.18/DATOS!H28)</f>
        <v>#DIV/0!</v>
      </c>
      <c r="Z30" s="112" t="e">
        <f t="shared" si="11"/>
        <v>#DIV/0!</v>
      </c>
      <c r="AA30" s="113" t="e">
        <f>DATOS!T28*(170.18/DATOS!H28)</f>
        <v>#DIV/0!</v>
      </c>
      <c r="AB30" s="112" t="e">
        <f t="shared" si="12"/>
        <v>#DIV/0!</v>
      </c>
      <c r="AC30" s="113" t="e">
        <f>DATOS!U28*(170.18/DATOS!H28)</f>
        <v>#DIV/0!</v>
      </c>
      <c r="AD30" s="112" t="e">
        <f t="shared" si="13"/>
        <v>#DIV/0!</v>
      </c>
      <c r="AE30" s="113" t="e">
        <f>DATOS!V28*(170.18/DATOS!H28)</f>
        <v>#DIV/0!</v>
      </c>
      <c r="AF30" s="112" t="e">
        <f t="shared" si="14"/>
        <v>#DIV/0!</v>
      </c>
      <c r="AG30" s="113" t="e">
        <f>DATOS!W28*(170.18/DATOS!H28)</f>
        <v>#DIV/0!</v>
      </c>
      <c r="AH30" s="112" t="e">
        <f t="shared" si="15"/>
        <v>#DIV/0!</v>
      </c>
      <c r="AI30" s="113" t="e">
        <f>DATOS!X28*(170.18/DATOS!H28)</f>
        <v>#DIV/0!</v>
      </c>
      <c r="AJ30" s="112">
        <f>(DATOS!X28-53.2)/4.56</f>
        <v>-11.666666666666668</v>
      </c>
      <c r="AK30" s="113" t="e">
        <f>DATOS!Y28*(170.18/DATOS!H28)</f>
        <v>#DIV/0!</v>
      </c>
      <c r="AL30" s="112" t="e">
        <f t="shared" si="16"/>
        <v>#DIV/0!</v>
      </c>
      <c r="AM30" s="59" t="e">
        <f t="shared" si="1"/>
        <v>#DIV/0!</v>
      </c>
      <c r="AN30" s="63" t="e">
        <f>DATOS!AA28*(170.18/DATOS!H28)</f>
        <v>#DIV/0!</v>
      </c>
      <c r="AO30" s="64" t="e">
        <f t="shared" si="17"/>
        <v>#DIV/0!</v>
      </c>
      <c r="AP30" s="63" t="e">
        <f>DATOS!AB28*(170.18/DATOS!H28)</f>
        <v>#DIV/0!</v>
      </c>
      <c r="AQ30" s="64" t="e">
        <f t="shared" si="18"/>
        <v>#DIV/0!</v>
      </c>
      <c r="AR30" s="63" t="e">
        <f>DATOS!AC28*(170.18/DATOS!H28)</f>
        <v>#DIV/0!</v>
      </c>
      <c r="AS30" s="64" t="e">
        <f t="shared" si="19"/>
        <v>#DIV/0!</v>
      </c>
      <c r="AT30" s="63" t="e">
        <f>DATOS!AD28*(170.18/DATOS!H28)</f>
        <v>#DIV/0!</v>
      </c>
      <c r="AU30" s="64" t="e">
        <f t="shared" si="20"/>
        <v>#DIV/0!</v>
      </c>
      <c r="AV30" s="63" t="e">
        <f>DATOS!AE28*(170.18/DATOS!H28)</f>
        <v>#DIV/0!</v>
      </c>
      <c r="AW30" s="64" t="e">
        <f t="shared" si="21"/>
        <v>#DIV/0!</v>
      </c>
      <c r="AX30" s="8"/>
      <c r="AY30" s="8"/>
      <c r="AZ30" s="8"/>
      <c r="BA30" s="8"/>
      <c r="BB30" s="8"/>
      <c r="BC30" s="8"/>
      <c r="BI30" s="4"/>
      <c r="BJ30" s="4"/>
      <c r="BK30" s="4"/>
      <c r="BL30" s="17"/>
      <c r="BM30" s="17"/>
      <c r="BN30" s="17"/>
      <c r="BO30" s="17"/>
      <c r="BP30" s="17"/>
      <c r="BQ30" s="17"/>
      <c r="BR30" s="17"/>
      <c r="BS30" s="17"/>
      <c r="BT30" s="6"/>
      <c r="BU30" s="6"/>
      <c r="BW30" s="4" t="e">
        <f>DATOS!Z28*(170.18/DATOS!H28)</f>
        <v>#DIV/0!</v>
      </c>
      <c r="CI30" s="17"/>
      <c r="CJ30" s="14"/>
      <c r="CK30" s="17"/>
      <c r="CL30" s="17"/>
      <c r="CM30" s="17"/>
    </row>
    <row r="31" spans="1:91" ht="15">
      <c r="A31" s="107">
        <v>29</v>
      </c>
      <c r="B31" s="116">
        <f>DATOS!B29</f>
        <v>0</v>
      </c>
      <c r="C31" s="102" t="e">
        <f>(DATOS!G29*(170.18/DATOS!H29)^3)</f>
        <v>#DIV/0!</v>
      </c>
      <c r="D31" s="64" t="e">
        <f t="shared" si="22"/>
        <v>#DIV/0!</v>
      </c>
      <c r="E31" s="63" t="e">
        <f>DATOS!I29*(170.181/DATOS!H29)</f>
        <v>#DIV/0!</v>
      </c>
      <c r="F31" s="64" t="e">
        <f t="shared" si="2"/>
        <v>#DIV/0!</v>
      </c>
      <c r="G31" s="110" t="e">
        <f>DATOS!J29*(170.18/DATOS!H29)</f>
        <v>#DIV/0!</v>
      </c>
      <c r="H31" s="64" t="e">
        <f t="shared" si="0"/>
        <v>#DIV/0!</v>
      </c>
      <c r="I31" s="63" t="e">
        <f>DATOS!K29*(170.18/DATOS!H29)</f>
        <v>#DIV/0!</v>
      </c>
      <c r="J31" s="59" t="e">
        <f t="shared" si="3"/>
        <v>#DIV/0!</v>
      </c>
      <c r="K31" s="63" t="e">
        <f>DATOS!L29*(170.18/DATOS!H29)</f>
        <v>#DIV/0!</v>
      </c>
      <c r="L31" s="59" t="e">
        <f t="shared" si="4"/>
        <v>#DIV/0!</v>
      </c>
      <c r="M31" s="63" t="e">
        <f>DATOS!M29*(170.18/DATOS!H29)</f>
        <v>#DIV/0!</v>
      </c>
      <c r="N31" s="64" t="e">
        <f t="shared" si="5"/>
        <v>#DIV/0!</v>
      </c>
      <c r="O31" s="63" t="e">
        <f>DATOS!N29*(170.18/DATOS!H29)</f>
        <v>#DIV/0!</v>
      </c>
      <c r="P31" s="64" t="e">
        <f t="shared" si="6"/>
        <v>#DIV/0!</v>
      </c>
      <c r="Q31" s="63" t="e">
        <f>DATOS!O29*(170.18/DATOS!H29)</f>
        <v>#DIV/0!</v>
      </c>
      <c r="R31" s="64" t="e">
        <f t="shared" si="7"/>
        <v>#DIV/0!</v>
      </c>
      <c r="S31" s="109" t="e">
        <f>DATOS!P29*(170.18/DATOS!H29)</f>
        <v>#DIV/0!</v>
      </c>
      <c r="T31" s="112" t="e">
        <f t="shared" si="8"/>
        <v>#DIV/0!</v>
      </c>
      <c r="U31" s="113" t="e">
        <f>DATOS!Q29*(170.18/DATOS!H29)</f>
        <v>#DIV/0!</v>
      </c>
      <c r="V31" s="112" t="e">
        <f t="shared" si="9"/>
        <v>#DIV/0!</v>
      </c>
      <c r="W31" s="113" t="e">
        <f>DATOS!R29*(170.18/DATOS!H29)</f>
        <v>#DIV/0!</v>
      </c>
      <c r="X31" s="112" t="e">
        <f t="shared" si="10"/>
        <v>#DIV/0!</v>
      </c>
      <c r="Y31" s="113" t="e">
        <f>DATOS!S29*(170.18/DATOS!H29)</f>
        <v>#DIV/0!</v>
      </c>
      <c r="Z31" s="112" t="e">
        <f t="shared" si="11"/>
        <v>#DIV/0!</v>
      </c>
      <c r="AA31" s="113" t="e">
        <f>DATOS!T29*(170.18/DATOS!H29)</f>
        <v>#DIV/0!</v>
      </c>
      <c r="AB31" s="112" t="e">
        <f t="shared" si="12"/>
        <v>#DIV/0!</v>
      </c>
      <c r="AC31" s="113" t="e">
        <f>DATOS!U29*(170.18/DATOS!H29)</f>
        <v>#DIV/0!</v>
      </c>
      <c r="AD31" s="112" t="e">
        <f t="shared" si="13"/>
        <v>#DIV/0!</v>
      </c>
      <c r="AE31" s="113" t="e">
        <f>DATOS!V29*(170.18/DATOS!H29)</f>
        <v>#DIV/0!</v>
      </c>
      <c r="AF31" s="112" t="e">
        <f t="shared" si="14"/>
        <v>#DIV/0!</v>
      </c>
      <c r="AG31" s="113" t="e">
        <f>DATOS!W29*(170.18/DATOS!H29)</f>
        <v>#DIV/0!</v>
      </c>
      <c r="AH31" s="112" t="e">
        <f t="shared" si="15"/>
        <v>#DIV/0!</v>
      </c>
      <c r="AI31" s="113" t="e">
        <f>DATOS!X29*(170.18/DATOS!H29)</f>
        <v>#DIV/0!</v>
      </c>
      <c r="AJ31" s="112">
        <f>(DATOS!X29-53.2)/4.56</f>
        <v>-11.666666666666668</v>
      </c>
      <c r="AK31" s="113" t="e">
        <f>DATOS!Y29*(170.18/DATOS!H29)</f>
        <v>#DIV/0!</v>
      </c>
      <c r="AL31" s="112" t="e">
        <f t="shared" si="16"/>
        <v>#DIV/0!</v>
      </c>
      <c r="AM31" s="59" t="e">
        <f t="shared" si="1"/>
        <v>#DIV/0!</v>
      </c>
      <c r="AN31" s="63" t="e">
        <f>DATOS!AA29*(170.18/DATOS!H29)</f>
        <v>#DIV/0!</v>
      </c>
      <c r="AO31" s="64" t="e">
        <f t="shared" si="17"/>
        <v>#DIV/0!</v>
      </c>
      <c r="AP31" s="63" t="e">
        <f>DATOS!AB29*(170.18/DATOS!H29)</f>
        <v>#DIV/0!</v>
      </c>
      <c r="AQ31" s="64" t="e">
        <f t="shared" si="18"/>
        <v>#DIV/0!</v>
      </c>
      <c r="AR31" s="63" t="e">
        <f>DATOS!AC29*(170.18/DATOS!H29)</f>
        <v>#DIV/0!</v>
      </c>
      <c r="AS31" s="64" t="e">
        <f t="shared" si="19"/>
        <v>#DIV/0!</v>
      </c>
      <c r="AT31" s="63" t="e">
        <f>DATOS!AD29*(170.18/DATOS!H29)</f>
        <v>#DIV/0!</v>
      </c>
      <c r="AU31" s="64" t="e">
        <f t="shared" si="20"/>
        <v>#DIV/0!</v>
      </c>
      <c r="AV31" s="63" t="e">
        <f>DATOS!AE29*(170.18/DATOS!H29)</f>
        <v>#DIV/0!</v>
      </c>
      <c r="AW31" s="64" t="e">
        <f t="shared" si="21"/>
        <v>#DIV/0!</v>
      </c>
      <c r="AX31" s="8"/>
      <c r="AY31" s="8"/>
      <c r="AZ31" s="8"/>
      <c r="BA31" s="8"/>
      <c r="BB31" s="8"/>
      <c r="BC31" s="8"/>
      <c r="BI31" s="4"/>
      <c r="BJ31" s="4"/>
      <c r="BK31" s="4"/>
      <c r="BL31" s="17"/>
      <c r="BM31" s="17"/>
      <c r="BN31" s="17"/>
      <c r="BO31" s="17"/>
      <c r="BP31" s="17"/>
      <c r="BQ31" s="17"/>
      <c r="BR31" s="17"/>
      <c r="BS31" s="17"/>
      <c r="BT31" s="6"/>
      <c r="BU31" s="6"/>
      <c r="BW31" s="4" t="e">
        <f>DATOS!Z29*(170.18/DATOS!H29)</f>
        <v>#DIV/0!</v>
      </c>
      <c r="CI31" s="17"/>
      <c r="CJ31" s="14"/>
      <c r="CK31" s="17"/>
      <c r="CL31" s="17"/>
      <c r="CM31" s="17"/>
    </row>
    <row r="32" spans="1:91" ht="15">
      <c r="A32" s="107">
        <v>30</v>
      </c>
      <c r="B32" s="116">
        <f>DATOS!B30</f>
        <v>0</v>
      </c>
      <c r="C32" s="102" t="e">
        <f>(DATOS!G30*(170.18/DATOS!H30)^3)</f>
        <v>#DIV/0!</v>
      </c>
      <c r="D32" s="64" t="e">
        <f t="shared" si="22"/>
        <v>#DIV/0!</v>
      </c>
      <c r="E32" s="63" t="e">
        <f>DATOS!I30*(170.181/DATOS!H30)</f>
        <v>#DIV/0!</v>
      </c>
      <c r="F32" s="64" t="e">
        <f t="shared" si="2"/>
        <v>#DIV/0!</v>
      </c>
      <c r="G32" s="110" t="e">
        <f>DATOS!J30*(170.18/DATOS!H30)</f>
        <v>#DIV/0!</v>
      </c>
      <c r="H32" s="64" t="e">
        <f t="shared" si="0"/>
        <v>#DIV/0!</v>
      </c>
      <c r="I32" s="63" t="e">
        <f>DATOS!K30*(170.18/DATOS!H30)</f>
        <v>#DIV/0!</v>
      </c>
      <c r="J32" s="59" t="e">
        <f t="shared" si="3"/>
        <v>#DIV/0!</v>
      </c>
      <c r="K32" s="63" t="e">
        <f>DATOS!L30*(170.18/DATOS!H30)</f>
        <v>#DIV/0!</v>
      </c>
      <c r="L32" s="59" t="e">
        <f t="shared" si="4"/>
        <v>#DIV/0!</v>
      </c>
      <c r="M32" s="63" t="e">
        <f>DATOS!M30*(170.18/DATOS!H30)</f>
        <v>#DIV/0!</v>
      </c>
      <c r="N32" s="64" t="e">
        <f t="shared" si="5"/>
        <v>#DIV/0!</v>
      </c>
      <c r="O32" s="63" t="e">
        <f>DATOS!N30*(170.18/DATOS!H30)</f>
        <v>#DIV/0!</v>
      </c>
      <c r="P32" s="64" t="e">
        <f t="shared" si="6"/>
        <v>#DIV/0!</v>
      </c>
      <c r="Q32" s="63" t="e">
        <f>DATOS!O30*(170.18/DATOS!H30)</f>
        <v>#DIV/0!</v>
      </c>
      <c r="R32" s="64" t="e">
        <f t="shared" si="7"/>
        <v>#DIV/0!</v>
      </c>
      <c r="S32" s="109" t="e">
        <f>DATOS!P30*(170.18/DATOS!H30)</f>
        <v>#DIV/0!</v>
      </c>
      <c r="T32" s="112" t="e">
        <f t="shared" si="8"/>
        <v>#DIV/0!</v>
      </c>
      <c r="U32" s="113" t="e">
        <f>DATOS!Q30*(170.18/DATOS!H30)</f>
        <v>#DIV/0!</v>
      </c>
      <c r="V32" s="112" t="e">
        <f t="shared" si="9"/>
        <v>#DIV/0!</v>
      </c>
      <c r="W32" s="113" t="e">
        <f>DATOS!R30*(170.18/DATOS!H30)</f>
        <v>#DIV/0!</v>
      </c>
      <c r="X32" s="112" t="e">
        <f t="shared" si="10"/>
        <v>#DIV/0!</v>
      </c>
      <c r="Y32" s="113" t="e">
        <f>DATOS!S30*(170.18/DATOS!H30)</f>
        <v>#DIV/0!</v>
      </c>
      <c r="Z32" s="112" t="e">
        <f t="shared" si="11"/>
        <v>#DIV/0!</v>
      </c>
      <c r="AA32" s="113" t="e">
        <f>DATOS!T30*(170.18/DATOS!H30)</f>
        <v>#DIV/0!</v>
      </c>
      <c r="AB32" s="112" t="e">
        <f t="shared" si="12"/>
        <v>#DIV/0!</v>
      </c>
      <c r="AC32" s="113" t="e">
        <f>DATOS!U30*(170.18/DATOS!H30)</f>
        <v>#DIV/0!</v>
      </c>
      <c r="AD32" s="112" t="e">
        <f t="shared" si="13"/>
        <v>#DIV/0!</v>
      </c>
      <c r="AE32" s="113" t="e">
        <f>DATOS!V30*(170.18/DATOS!H30)</f>
        <v>#DIV/0!</v>
      </c>
      <c r="AF32" s="112" t="e">
        <f t="shared" si="14"/>
        <v>#DIV/0!</v>
      </c>
      <c r="AG32" s="113" t="e">
        <f>DATOS!W30*(170.18/DATOS!H30)</f>
        <v>#DIV/0!</v>
      </c>
      <c r="AH32" s="112" t="e">
        <f t="shared" si="15"/>
        <v>#DIV/0!</v>
      </c>
      <c r="AI32" s="113" t="e">
        <f>DATOS!X30*(170.18/DATOS!H30)</f>
        <v>#DIV/0!</v>
      </c>
      <c r="AJ32" s="112">
        <f>(DATOS!X30-53.2)/4.56</f>
        <v>-11.666666666666668</v>
      </c>
      <c r="AK32" s="113" t="e">
        <f>DATOS!Y30*(170.18/DATOS!H30)</f>
        <v>#DIV/0!</v>
      </c>
      <c r="AL32" s="112" t="e">
        <f t="shared" si="16"/>
        <v>#DIV/0!</v>
      </c>
      <c r="AM32" s="59" t="e">
        <f t="shared" si="1"/>
        <v>#DIV/0!</v>
      </c>
      <c r="AN32" s="63" t="e">
        <f>DATOS!AA30*(170.18/DATOS!H30)</f>
        <v>#DIV/0!</v>
      </c>
      <c r="AO32" s="64" t="e">
        <f t="shared" si="17"/>
        <v>#DIV/0!</v>
      </c>
      <c r="AP32" s="63" t="e">
        <f>DATOS!AB30*(170.18/DATOS!H30)</f>
        <v>#DIV/0!</v>
      </c>
      <c r="AQ32" s="64" t="e">
        <f t="shared" si="18"/>
        <v>#DIV/0!</v>
      </c>
      <c r="AR32" s="63" t="e">
        <f>DATOS!AC30*(170.18/DATOS!H30)</f>
        <v>#DIV/0!</v>
      </c>
      <c r="AS32" s="64" t="e">
        <f t="shared" si="19"/>
        <v>#DIV/0!</v>
      </c>
      <c r="AT32" s="63" t="e">
        <f>DATOS!AD30*(170.18/DATOS!H30)</f>
        <v>#DIV/0!</v>
      </c>
      <c r="AU32" s="64" t="e">
        <f t="shared" si="20"/>
        <v>#DIV/0!</v>
      </c>
      <c r="AV32" s="63" t="e">
        <f>DATOS!AE30*(170.18/DATOS!H30)</f>
        <v>#DIV/0!</v>
      </c>
      <c r="AW32" s="64" t="e">
        <f t="shared" si="21"/>
        <v>#DIV/0!</v>
      </c>
      <c r="AX32" s="8"/>
      <c r="AY32" s="8"/>
      <c r="AZ32" s="8"/>
      <c r="BA32" s="8"/>
      <c r="BB32" s="8"/>
      <c r="BC32" s="8"/>
      <c r="BI32" s="4"/>
      <c r="BJ32" s="4"/>
      <c r="BK32" s="4"/>
      <c r="BL32" s="17"/>
      <c r="BM32" s="17"/>
      <c r="BN32" s="17"/>
      <c r="BO32" s="17"/>
      <c r="BP32" s="17"/>
      <c r="BQ32" s="17"/>
      <c r="BR32" s="17"/>
      <c r="BS32" s="17"/>
      <c r="BT32" s="6"/>
      <c r="BU32" s="6"/>
      <c r="BW32" s="4" t="e">
        <f>DATOS!Z30*(170.18/DATOS!H30)</f>
        <v>#DIV/0!</v>
      </c>
      <c r="CI32" s="17"/>
      <c r="CJ32" s="14"/>
      <c r="CK32" s="17"/>
      <c r="CL32" s="17"/>
      <c r="CM32" s="17"/>
    </row>
    <row r="33" spans="1:91" ht="15">
      <c r="A33" s="107">
        <v>31</v>
      </c>
      <c r="B33" s="116">
        <f>DATOS!B31</f>
        <v>0</v>
      </c>
      <c r="C33" s="102" t="e">
        <f>(DATOS!G31*(170.18/DATOS!H31)^3)</f>
        <v>#DIV/0!</v>
      </c>
      <c r="D33" s="64" t="e">
        <f t="shared" si="22"/>
        <v>#DIV/0!</v>
      </c>
      <c r="E33" s="63" t="e">
        <f>DATOS!I31*(170.181/DATOS!H31)</f>
        <v>#DIV/0!</v>
      </c>
      <c r="F33" s="64" t="e">
        <f t="shared" si="2"/>
        <v>#DIV/0!</v>
      </c>
      <c r="G33" s="110" t="e">
        <f>DATOS!J31*(170.18/DATOS!H31)</f>
        <v>#DIV/0!</v>
      </c>
      <c r="H33" s="64" t="e">
        <f t="shared" si="0"/>
        <v>#DIV/0!</v>
      </c>
      <c r="I33" s="63" t="e">
        <f>DATOS!K31*(170.18/DATOS!H31)</f>
        <v>#DIV/0!</v>
      </c>
      <c r="J33" s="59" t="e">
        <f t="shared" si="3"/>
        <v>#DIV/0!</v>
      </c>
      <c r="K33" s="63" t="e">
        <f>DATOS!L31*(170.18/DATOS!H31)</f>
        <v>#DIV/0!</v>
      </c>
      <c r="L33" s="59" t="e">
        <f t="shared" si="4"/>
        <v>#DIV/0!</v>
      </c>
      <c r="M33" s="63" t="e">
        <f>DATOS!M31*(170.18/DATOS!H31)</f>
        <v>#DIV/0!</v>
      </c>
      <c r="N33" s="64" t="e">
        <f t="shared" si="5"/>
        <v>#DIV/0!</v>
      </c>
      <c r="O33" s="63" t="e">
        <f>DATOS!N31*(170.18/DATOS!H31)</f>
        <v>#DIV/0!</v>
      </c>
      <c r="P33" s="64" t="e">
        <f t="shared" si="6"/>
        <v>#DIV/0!</v>
      </c>
      <c r="Q33" s="63" t="e">
        <f>DATOS!O31*(170.18/DATOS!H31)</f>
        <v>#DIV/0!</v>
      </c>
      <c r="R33" s="64" t="e">
        <f t="shared" si="7"/>
        <v>#DIV/0!</v>
      </c>
      <c r="S33" s="109" t="e">
        <f>DATOS!P31*(170.18/DATOS!H31)</f>
        <v>#DIV/0!</v>
      </c>
      <c r="T33" s="112" t="e">
        <f t="shared" si="8"/>
        <v>#DIV/0!</v>
      </c>
      <c r="U33" s="113" t="e">
        <f>DATOS!Q31*(170.18/DATOS!H31)</f>
        <v>#DIV/0!</v>
      </c>
      <c r="V33" s="112" t="e">
        <f t="shared" si="9"/>
        <v>#DIV/0!</v>
      </c>
      <c r="W33" s="113" t="e">
        <f>DATOS!R31*(170.18/DATOS!H31)</f>
        <v>#DIV/0!</v>
      </c>
      <c r="X33" s="112" t="e">
        <f t="shared" si="10"/>
        <v>#DIV/0!</v>
      </c>
      <c r="Y33" s="113" t="e">
        <f>DATOS!S31*(170.18/DATOS!H31)</f>
        <v>#DIV/0!</v>
      </c>
      <c r="Z33" s="112" t="e">
        <f t="shared" si="11"/>
        <v>#DIV/0!</v>
      </c>
      <c r="AA33" s="113" t="e">
        <f>DATOS!T31*(170.18/DATOS!H31)</f>
        <v>#DIV/0!</v>
      </c>
      <c r="AB33" s="112" t="e">
        <f t="shared" si="12"/>
        <v>#DIV/0!</v>
      </c>
      <c r="AC33" s="113" t="e">
        <f>DATOS!U31*(170.18/DATOS!H31)</f>
        <v>#DIV/0!</v>
      </c>
      <c r="AD33" s="112" t="e">
        <f t="shared" si="13"/>
        <v>#DIV/0!</v>
      </c>
      <c r="AE33" s="113" t="e">
        <f>DATOS!V31*(170.18/DATOS!H31)</f>
        <v>#DIV/0!</v>
      </c>
      <c r="AF33" s="112" t="e">
        <f t="shared" si="14"/>
        <v>#DIV/0!</v>
      </c>
      <c r="AG33" s="113" t="e">
        <f>DATOS!W31*(170.18/DATOS!H31)</f>
        <v>#DIV/0!</v>
      </c>
      <c r="AH33" s="112" t="e">
        <f t="shared" si="15"/>
        <v>#DIV/0!</v>
      </c>
      <c r="AI33" s="113" t="e">
        <f>DATOS!X31*(170.18/DATOS!H31)</f>
        <v>#DIV/0!</v>
      </c>
      <c r="AJ33" s="112">
        <f>(DATOS!X31-53.2)/4.56</f>
        <v>-11.666666666666668</v>
      </c>
      <c r="AK33" s="113" t="e">
        <f>DATOS!Y31*(170.18/DATOS!H31)</f>
        <v>#DIV/0!</v>
      </c>
      <c r="AL33" s="112" t="e">
        <f t="shared" si="16"/>
        <v>#DIV/0!</v>
      </c>
      <c r="AM33" s="59" t="e">
        <f t="shared" si="1"/>
        <v>#DIV/0!</v>
      </c>
      <c r="AN33" s="63" t="e">
        <f>DATOS!AA31*(170.18/DATOS!H31)</f>
        <v>#DIV/0!</v>
      </c>
      <c r="AO33" s="64" t="e">
        <f t="shared" si="17"/>
        <v>#DIV/0!</v>
      </c>
      <c r="AP33" s="63" t="e">
        <f>DATOS!AB31*(170.18/DATOS!H31)</f>
        <v>#DIV/0!</v>
      </c>
      <c r="AQ33" s="64" t="e">
        <f t="shared" si="18"/>
        <v>#DIV/0!</v>
      </c>
      <c r="AR33" s="63" t="e">
        <f>DATOS!AC31*(170.18/DATOS!H31)</f>
        <v>#DIV/0!</v>
      </c>
      <c r="AS33" s="64" t="e">
        <f t="shared" si="19"/>
        <v>#DIV/0!</v>
      </c>
      <c r="AT33" s="63" t="e">
        <f>DATOS!AD31*(170.18/DATOS!H31)</f>
        <v>#DIV/0!</v>
      </c>
      <c r="AU33" s="64" t="e">
        <f t="shared" si="20"/>
        <v>#DIV/0!</v>
      </c>
      <c r="AV33" s="63" t="e">
        <f>DATOS!AE31*(170.18/DATOS!H31)</f>
        <v>#DIV/0!</v>
      </c>
      <c r="AW33" s="64" t="e">
        <f t="shared" si="21"/>
        <v>#DIV/0!</v>
      </c>
      <c r="AX33" s="8"/>
      <c r="AY33" s="8"/>
      <c r="AZ33" s="8"/>
      <c r="BA33" s="8"/>
      <c r="BB33" s="8"/>
      <c r="BC33" s="8"/>
      <c r="BI33" s="4"/>
      <c r="BJ33" s="4"/>
      <c r="BK33" s="4"/>
      <c r="BL33" s="17"/>
      <c r="BM33" s="17"/>
      <c r="BN33" s="17"/>
      <c r="BO33" s="17"/>
      <c r="BP33" s="17"/>
      <c r="BQ33" s="17"/>
      <c r="BR33" s="17"/>
      <c r="BS33" s="17"/>
      <c r="BT33" s="6"/>
      <c r="BU33" s="6"/>
      <c r="BW33" s="4" t="e">
        <f>DATOS!Z31*(170.18/DATOS!H31)</f>
        <v>#DIV/0!</v>
      </c>
      <c r="CI33" s="17"/>
      <c r="CJ33" s="14"/>
      <c r="CK33" s="17"/>
      <c r="CL33" s="17"/>
      <c r="CM33" s="17"/>
    </row>
    <row r="34" spans="1:91" ht="15">
      <c r="A34" s="107">
        <v>32</v>
      </c>
      <c r="B34" s="116">
        <f>DATOS!B32</f>
        <v>0</v>
      </c>
      <c r="C34" s="102" t="e">
        <f>(DATOS!G32*(170.18/DATOS!H32)^3)</f>
        <v>#DIV/0!</v>
      </c>
      <c r="D34" s="64" t="e">
        <f t="shared" si="22"/>
        <v>#DIV/0!</v>
      </c>
      <c r="E34" s="63" t="e">
        <f>DATOS!I32*(170.181/DATOS!H32)</f>
        <v>#DIV/0!</v>
      </c>
      <c r="F34" s="64" t="e">
        <f t="shared" si="2"/>
        <v>#DIV/0!</v>
      </c>
      <c r="G34" s="110" t="e">
        <f>DATOS!J32*(170.18/DATOS!H32)</f>
        <v>#DIV/0!</v>
      </c>
      <c r="H34" s="64" t="e">
        <f t="shared" si="0"/>
        <v>#DIV/0!</v>
      </c>
      <c r="I34" s="63" t="e">
        <f>DATOS!K32*(170.18/DATOS!H32)</f>
        <v>#DIV/0!</v>
      </c>
      <c r="J34" s="59" t="e">
        <f t="shared" si="3"/>
        <v>#DIV/0!</v>
      </c>
      <c r="K34" s="63" t="e">
        <f>DATOS!L32*(170.18/DATOS!H32)</f>
        <v>#DIV/0!</v>
      </c>
      <c r="L34" s="59" t="e">
        <f t="shared" si="4"/>
        <v>#DIV/0!</v>
      </c>
      <c r="M34" s="63" t="e">
        <f>DATOS!M32*(170.18/DATOS!H32)</f>
        <v>#DIV/0!</v>
      </c>
      <c r="N34" s="64" t="e">
        <f t="shared" si="5"/>
        <v>#DIV/0!</v>
      </c>
      <c r="O34" s="63" t="e">
        <f>DATOS!N32*(170.18/DATOS!H32)</f>
        <v>#DIV/0!</v>
      </c>
      <c r="P34" s="64" t="e">
        <f t="shared" si="6"/>
        <v>#DIV/0!</v>
      </c>
      <c r="Q34" s="63" t="e">
        <f>DATOS!O32*(170.18/DATOS!H32)</f>
        <v>#DIV/0!</v>
      </c>
      <c r="R34" s="64" t="e">
        <f t="shared" si="7"/>
        <v>#DIV/0!</v>
      </c>
      <c r="S34" s="109" t="e">
        <f>DATOS!P32*(170.18/DATOS!H32)</f>
        <v>#DIV/0!</v>
      </c>
      <c r="T34" s="112" t="e">
        <f t="shared" si="8"/>
        <v>#DIV/0!</v>
      </c>
      <c r="U34" s="113" t="e">
        <f>DATOS!Q32*(170.18/DATOS!H32)</f>
        <v>#DIV/0!</v>
      </c>
      <c r="V34" s="112" t="e">
        <f t="shared" si="9"/>
        <v>#DIV/0!</v>
      </c>
      <c r="W34" s="113" t="e">
        <f>DATOS!R32*(170.18/DATOS!H32)</f>
        <v>#DIV/0!</v>
      </c>
      <c r="X34" s="112" t="e">
        <f t="shared" si="10"/>
        <v>#DIV/0!</v>
      </c>
      <c r="Y34" s="113" t="e">
        <f>DATOS!S32*(170.18/DATOS!H32)</f>
        <v>#DIV/0!</v>
      </c>
      <c r="Z34" s="112" t="e">
        <f t="shared" si="11"/>
        <v>#DIV/0!</v>
      </c>
      <c r="AA34" s="113" t="e">
        <f>DATOS!T32*(170.18/DATOS!H32)</f>
        <v>#DIV/0!</v>
      </c>
      <c r="AB34" s="112" t="e">
        <f t="shared" si="12"/>
        <v>#DIV/0!</v>
      </c>
      <c r="AC34" s="113" t="e">
        <f>DATOS!U32*(170.18/DATOS!H32)</f>
        <v>#DIV/0!</v>
      </c>
      <c r="AD34" s="112" t="e">
        <f t="shared" si="13"/>
        <v>#DIV/0!</v>
      </c>
      <c r="AE34" s="113" t="e">
        <f>DATOS!V32*(170.18/DATOS!H32)</f>
        <v>#DIV/0!</v>
      </c>
      <c r="AF34" s="112" t="e">
        <f t="shared" si="14"/>
        <v>#DIV/0!</v>
      </c>
      <c r="AG34" s="113" t="e">
        <f>DATOS!W32*(170.18/DATOS!H32)</f>
        <v>#DIV/0!</v>
      </c>
      <c r="AH34" s="112" t="e">
        <f t="shared" si="15"/>
        <v>#DIV/0!</v>
      </c>
      <c r="AI34" s="113" t="e">
        <f>DATOS!X32*(170.18/DATOS!H32)</f>
        <v>#DIV/0!</v>
      </c>
      <c r="AJ34" s="112">
        <f>(DATOS!X32-53.2)/4.56</f>
        <v>-11.666666666666668</v>
      </c>
      <c r="AK34" s="113" t="e">
        <f>DATOS!Y32*(170.18/DATOS!H32)</f>
        <v>#DIV/0!</v>
      </c>
      <c r="AL34" s="112" t="e">
        <f t="shared" si="16"/>
        <v>#DIV/0!</v>
      </c>
      <c r="AM34" s="59" t="e">
        <f t="shared" si="1"/>
        <v>#DIV/0!</v>
      </c>
      <c r="AN34" s="63" t="e">
        <f>DATOS!AA32*(170.18/DATOS!H32)</f>
        <v>#DIV/0!</v>
      </c>
      <c r="AO34" s="64" t="e">
        <f t="shared" si="17"/>
        <v>#DIV/0!</v>
      </c>
      <c r="AP34" s="63" t="e">
        <f>DATOS!AB32*(170.18/DATOS!H32)</f>
        <v>#DIV/0!</v>
      </c>
      <c r="AQ34" s="64" t="e">
        <f t="shared" si="18"/>
        <v>#DIV/0!</v>
      </c>
      <c r="AR34" s="63" t="e">
        <f>DATOS!AC32*(170.18/DATOS!H32)</f>
        <v>#DIV/0!</v>
      </c>
      <c r="AS34" s="64" t="e">
        <f t="shared" si="19"/>
        <v>#DIV/0!</v>
      </c>
      <c r="AT34" s="63" t="e">
        <f>DATOS!AD32*(170.18/DATOS!H32)</f>
        <v>#DIV/0!</v>
      </c>
      <c r="AU34" s="64" t="e">
        <f t="shared" si="20"/>
        <v>#DIV/0!</v>
      </c>
      <c r="AV34" s="63" t="e">
        <f>DATOS!AE32*(170.18/DATOS!H32)</f>
        <v>#DIV/0!</v>
      </c>
      <c r="AW34" s="64" t="e">
        <f t="shared" si="21"/>
        <v>#DIV/0!</v>
      </c>
      <c r="AX34" s="8"/>
      <c r="AY34" s="8"/>
      <c r="AZ34" s="8"/>
      <c r="BA34" s="8"/>
      <c r="BB34" s="8"/>
      <c r="BC34" s="8"/>
      <c r="BI34" s="4"/>
      <c r="BJ34" s="4"/>
      <c r="BK34" s="4"/>
      <c r="BL34" s="17"/>
      <c r="BM34" s="17"/>
      <c r="BN34" s="17"/>
      <c r="BO34" s="17"/>
      <c r="BP34" s="17"/>
      <c r="BQ34" s="17"/>
      <c r="BR34" s="17"/>
      <c r="BS34" s="17"/>
      <c r="BT34" s="6"/>
      <c r="BU34" s="6"/>
      <c r="BW34" s="4" t="e">
        <f>DATOS!Z32*(170.18/DATOS!H32)</f>
        <v>#DIV/0!</v>
      </c>
      <c r="CI34" s="17"/>
      <c r="CJ34" s="14"/>
      <c r="CK34" s="17"/>
      <c r="CL34" s="17"/>
      <c r="CM34" s="17"/>
    </row>
    <row r="35" spans="1:91" ht="15">
      <c r="A35" s="107">
        <v>33</v>
      </c>
      <c r="B35" s="116">
        <f>DATOS!B33</f>
        <v>0</v>
      </c>
      <c r="C35" s="102" t="e">
        <f>(DATOS!G33*(170.18/DATOS!H33)^3)</f>
        <v>#DIV/0!</v>
      </c>
      <c r="D35" s="64" t="e">
        <f t="shared" si="22"/>
        <v>#DIV/0!</v>
      </c>
      <c r="E35" s="63" t="e">
        <f>DATOS!I33*(170.181/DATOS!H33)</f>
        <v>#DIV/0!</v>
      </c>
      <c r="F35" s="64" t="e">
        <f t="shared" si="2"/>
        <v>#DIV/0!</v>
      </c>
      <c r="G35" s="110" t="e">
        <f>DATOS!J33*(170.18/DATOS!H33)</f>
        <v>#DIV/0!</v>
      </c>
      <c r="H35" s="64" t="e">
        <f aca="true" t="shared" si="23" ref="H35:H52">(G35-38.04)/1.92</f>
        <v>#DIV/0!</v>
      </c>
      <c r="I35" s="63" t="e">
        <f>DATOS!K33*(170.18/DATOS!H33)</f>
        <v>#DIV/0!</v>
      </c>
      <c r="J35" s="59" t="e">
        <f t="shared" si="3"/>
        <v>#DIV/0!</v>
      </c>
      <c r="K35" s="63" t="e">
        <f>DATOS!L33*(170.18/DATOS!H33)</f>
        <v>#DIV/0!</v>
      </c>
      <c r="L35" s="59" t="e">
        <f t="shared" si="4"/>
        <v>#DIV/0!</v>
      </c>
      <c r="M35" s="63" t="e">
        <f>DATOS!M33*(170.18/DATOS!H33)</f>
        <v>#DIV/0!</v>
      </c>
      <c r="N35" s="64" t="e">
        <f t="shared" si="5"/>
        <v>#DIV/0!</v>
      </c>
      <c r="O35" s="63" t="e">
        <f>DATOS!N33*(170.18/DATOS!H33)</f>
        <v>#DIV/0!</v>
      </c>
      <c r="P35" s="64" t="e">
        <f t="shared" si="6"/>
        <v>#DIV/0!</v>
      </c>
      <c r="Q35" s="63" t="e">
        <f>DATOS!O33*(170.18/DATOS!H33)</f>
        <v>#DIV/0!</v>
      </c>
      <c r="R35" s="64" t="e">
        <f t="shared" si="7"/>
        <v>#DIV/0!</v>
      </c>
      <c r="S35" s="109" t="e">
        <f>DATOS!P33*(170.18/DATOS!H33)</f>
        <v>#DIV/0!</v>
      </c>
      <c r="T35" s="112" t="e">
        <f t="shared" si="8"/>
        <v>#DIV/0!</v>
      </c>
      <c r="U35" s="113" t="e">
        <f>DATOS!Q33*(170.18/DATOS!H33)</f>
        <v>#DIV/0!</v>
      </c>
      <c r="V35" s="112" t="e">
        <f t="shared" si="9"/>
        <v>#DIV/0!</v>
      </c>
      <c r="W35" s="113" t="e">
        <f>DATOS!R33*(170.18/DATOS!H33)</f>
        <v>#DIV/0!</v>
      </c>
      <c r="X35" s="112" t="e">
        <f t="shared" si="10"/>
        <v>#DIV/0!</v>
      </c>
      <c r="Y35" s="113" t="e">
        <f>DATOS!S33*(170.18/DATOS!H33)</f>
        <v>#DIV/0!</v>
      </c>
      <c r="Z35" s="112" t="e">
        <f t="shared" si="11"/>
        <v>#DIV/0!</v>
      </c>
      <c r="AA35" s="113" t="e">
        <f>DATOS!T33*(170.18/DATOS!H33)</f>
        <v>#DIV/0!</v>
      </c>
      <c r="AB35" s="112" t="e">
        <f t="shared" si="12"/>
        <v>#DIV/0!</v>
      </c>
      <c r="AC35" s="113" t="e">
        <f>DATOS!U33*(170.18/DATOS!H33)</f>
        <v>#DIV/0!</v>
      </c>
      <c r="AD35" s="112" t="e">
        <f t="shared" si="13"/>
        <v>#DIV/0!</v>
      </c>
      <c r="AE35" s="113" t="e">
        <f>DATOS!V33*(170.18/DATOS!H33)</f>
        <v>#DIV/0!</v>
      </c>
      <c r="AF35" s="112" t="e">
        <f t="shared" si="14"/>
        <v>#DIV/0!</v>
      </c>
      <c r="AG35" s="113" t="e">
        <f>DATOS!W33*(170.18/DATOS!H33)</f>
        <v>#DIV/0!</v>
      </c>
      <c r="AH35" s="112" t="e">
        <f t="shared" si="15"/>
        <v>#DIV/0!</v>
      </c>
      <c r="AI35" s="113" t="e">
        <f>DATOS!X33*(170.18/DATOS!H33)</f>
        <v>#DIV/0!</v>
      </c>
      <c r="AJ35" s="112">
        <f>(DATOS!X33-53.2)/4.56</f>
        <v>-11.666666666666668</v>
      </c>
      <c r="AK35" s="113" t="e">
        <f>DATOS!Y33*(170.18/DATOS!H33)</f>
        <v>#DIV/0!</v>
      </c>
      <c r="AL35" s="112" t="e">
        <f t="shared" si="16"/>
        <v>#DIV/0!</v>
      </c>
      <c r="AM35" s="59" t="e">
        <f aca="true" t="shared" si="24" ref="AM35:AM52">(BW35-15.4)/4.47</f>
        <v>#DIV/0!</v>
      </c>
      <c r="AN35" s="63" t="e">
        <f>DATOS!AA33*(170.18/DATOS!H33)</f>
        <v>#DIV/0!</v>
      </c>
      <c r="AO35" s="64" t="e">
        <f t="shared" si="17"/>
        <v>#DIV/0!</v>
      </c>
      <c r="AP35" s="63" t="e">
        <f>DATOS!AB33*(170.18/DATOS!H33)</f>
        <v>#DIV/0!</v>
      </c>
      <c r="AQ35" s="64" t="e">
        <f t="shared" si="18"/>
        <v>#DIV/0!</v>
      </c>
      <c r="AR35" s="63" t="e">
        <f>DATOS!AC33*(170.18/DATOS!H33)</f>
        <v>#DIV/0!</v>
      </c>
      <c r="AS35" s="64" t="e">
        <f t="shared" si="19"/>
        <v>#DIV/0!</v>
      </c>
      <c r="AT35" s="63" t="e">
        <f>DATOS!AD33*(170.18/DATOS!H33)</f>
        <v>#DIV/0!</v>
      </c>
      <c r="AU35" s="64" t="e">
        <f t="shared" si="20"/>
        <v>#DIV/0!</v>
      </c>
      <c r="AV35" s="63" t="e">
        <f>DATOS!AE33*(170.18/DATOS!H33)</f>
        <v>#DIV/0!</v>
      </c>
      <c r="AW35" s="64" t="e">
        <f t="shared" si="21"/>
        <v>#DIV/0!</v>
      </c>
      <c r="AX35" s="8"/>
      <c r="AY35" s="8"/>
      <c r="AZ35" s="8"/>
      <c r="BA35" s="8"/>
      <c r="BB35" s="8"/>
      <c r="BC35" s="8"/>
      <c r="BI35" s="4"/>
      <c r="BJ35" s="4"/>
      <c r="BK35" s="4"/>
      <c r="BL35" s="17"/>
      <c r="BM35" s="17"/>
      <c r="BN35" s="17"/>
      <c r="BO35" s="17"/>
      <c r="BP35" s="17"/>
      <c r="BQ35" s="17"/>
      <c r="BR35" s="17"/>
      <c r="BS35" s="17"/>
      <c r="BT35" s="6"/>
      <c r="BU35" s="6"/>
      <c r="BW35" s="4" t="e">
        <f>DATOS!Z33*(170.18/DATOS!H33)</f>
        <v>#DIV/0!</v>
      </c>
      <c r="CI35" s="17"/>
      <c r="CJ35" s="14"/>
      <c r="CK35" s="17"/>
      <c r="CL35" s="17"/>
      <c r="CM35" s="17"/>
    </row>
    <row r="36" spans="1:91" ht="15">
      <c r="A36" s="107">
        <v>34</v>
      </c>
      <c r="B36" s="116">
        <f>DATOS!B34</f>
        <v>0</v>
      </c>
      <c r="C36" s="102" t="e">
        <f>(DATOS!G34*(170.18/DATOS!H34)^3)</f>
        <v>#DIV/0!</v>
      </c>
      <c r="D36" s="64" t="e">
        <f t="shared" si="22"/>
        <v>#DIV/0!</v>
      </c>
      <c r="E36" s="63" t="e">
        <f>DATOS!I34*(170.181/DATOS!H34)</f>
        <v>#DIV/0!</v>
      </c>
      <c r="F36" s="64" t="e">
        <f t="shared" si="2"/>
        <v>#DIV/0!</v>
      </c>
      <c r="G36" s="110" t="e">
        <f>DATOS!J34*(170.18/DATOS!H34)</f>
        <v>#DIV/0!</v>
      </c>
      <c r="H36" s="64" t="e">
        <f t="shared" si="23"/>
        <v>#DIV/0!</v>
      </c>
      <c r="I36" s="63" t="e">
        <f>DATOS!K34*(170.18/DATOS!H34)</f>
        <v>#DIV/0!</v>
      </c>
      <c r="J36" s="59" t="e">
        <f t="shared" si="3"/>
        <v>#DIV/0!</v>
      </c>
      <c r="K36" s="63" t="e">
        <f>DATOS!L34*(170.18/DATOS!H34)</f>
        <v>#DIV/0!</v>
      </c>
      <c r="L36" s="59" t="e">
        <f t="shared" si="4"/>
        <v>#DIV/0!</v>
      </c>
      <c r="M36" s="63" t="e">
        <f>DATOS!M34*(170.18/DATOS!H34)</f>
        <v>#DIV/0!</v>
      </c>
      <c r="N36" s="64" t="e">
        <f t="shared" si="5"/>
        <v>#DIV/0!</v>
      </c>
      <c r="O36" s="63" t="e">
        <f>DATOS!N34*(170.18/DATOS!H34)</f>
        <v>#DIV/0!</v>
      </c>
      <c r="P36" s="64" t="e">
        <f t="shared" si="6"/>
        <v>#DIV/0!</v>
      </c>
      <c r="Q36" s="63" t="e">
        <f>DATOS!O34*(170.18/DATOS!H34)</f>
        <v>#DIV/0!</v>
      </c>
      <c r="R36" s="64" t="e">
        <f t="shared" si="7"/>
        <v>#DIV/0!</v>
      </c>
      <c r="S36" s="109" t="e">
        <f>DATOS!P34*(170.18/DATOS!H34)</f>
        <v>#DIV/0!</v>
      </c>
      <c r="T36" s="112" t="e">
        <f t="shared" si="8"/>
        <v>#DIV/0!</v>
      </c>
      <c r="U36" s="113" t="e">
        <f>DATOS!Q34*(170.18/DATOS!H34)</f>
        <v>#DIV/0!</v>
      </c>
      <c r="V36" s="112" t="e">
        <f t="shared" si="9"/>
        <v>#DIV/0!</v>
      </c>
      <c r="W36" s="113" t="e">
        <f>DATOS!R34*(170.18/DATOS!H34)</f>
        <v>#DIV/0!</v>
      </c>
      <c r="X36" s="112" t="e">
        <f t="shared" si="10"/>
        <v>#DIV/0!</v>
      </c>
      <c r="Y36" s="113" t="e">
        <f>DATOS!S34*(170.18/DATOS!H34)</f>
        <v>#DIV/0!</v>
      </c>
      <c r="Z36" s="112" t="e">
        <f t="shared" si="11"/>
        <v>#DIV/0!</v>
      </c>
      <c r="AA36" s="113" t="e">
        <f>DATOS!T34*(170.18/DATOS!H34)</f>
        <v>#DIV/0!</v>
      </c>
      <c r="AB36" s="112" t="e">
        <f t="shared" si="12"/>
        <v>#DIV/0!</v>
      </c>
      <c r="AC36" s="113" t="e">
        <f>DATOS!U34*(170.18/DATOS!H34)</f>
        <v>#DIV/0!</v>
      </c>
      <c r="AD36" s="112" t="e">
        <f t="shared" si="13"/>
        <v>#DIV/0!</v>
      </c>
      <c r="AE36" s="113" t="e">
        <f>DATOS!V34*(170.18/DATOS!H34)</f>
        <v>#DIV/0!</v>
      </c>
      <c r="AF36" s="112" t="e">
        <f t="shared" si="14"/>
        <v>#DIV/0!</v>
      </c>
      <c r="AG36" s="113" t="e">
        <f>DATOS!W34*(170.18/DATOS!H34)</f>
        <v>#DIV/0!</v>
      </c>
      <c r="AH36" s="112" t="e">
        <f t="shared" si="15"/>
        <v>#DIV/0!</v>
      </c>
      <c r="AI36" s="113" t="e">
        <f>DATOS!X34*(170.18/DATOS!H34)</f>
        <v>#DIV/0!</v>
      </c>
      <c r="AJ36" s="112">
        <f>(DATOS!X34-53.2)/4.56</f>
        <v>-11.666666666666668</v>
      </c>
      <c r="AK36" s="113" t="e">
        <f>DATOS!Y34*(170.18/DATOS!H34)</f>
        <v>#DIV/0!</v>
      </c>
      <c r="AL36" s="112" t="e">
        <f t="shared" si="16"/>
        <v>#DIV/0!</v>
      </c>
      <c r="AM36" s="59" t="e">
        <f t="shared" si="24"/>
        <v>#DIV/0!</v>
      </c>
      <c r="AN36" s="63" t="e">
        <f>DATOS!AA34*(170.18/DATOS!H34)</f>
        <v>#DIV/0!</v>
      </c>
      <c r="AO36" s="64" t="e">
        <f t="shared" si="17"/>
        <v>#DIV/0!</v>
      </c>
      <c r="AP36" s="63" t="e">
        <f>DATOS!AB34*(170.18/DATOS!H34)</f>
        <v>#DIV/0!</v>
      </c>
      <c r="AQ36" s="64" t="e">
        <f t="shared" si="18"/>
        <v>#DIV/0!</v>
      </c>
      <c r="AR36" s="63" t="e">
        <f>DATOS!AC34*(170.18/DATOS!H34)</f>
        <v>#DIV/0!</v>
      </c>
      <c r="AS36" s="64" t="e">
        <f t="shared" si="19"/>
        <v>#DIV/0!</v>
      </c>
      <c r="AT36" s="63" t="e">
        <f>DATOS!AD34*(170.18/DATOS!H34)</f>
        <v>#DIV/0!</v>
      </c>
      <c r="AU36" s="64" t="e">
        <f t="shared" si="20"/>
        <v>#DIV/0!</v>
      </c>
      <c r="AV36" s="63" t="e">
        <f>DATOS!AE34*(170.18/DATOS!H34)</f>
        <v>#DIV/0!</v>
      </c>
      <c r="AW36" s="64" t="e">
        <f t="shared" si="21"/>
        <v>#DIV/0!</v>
      </c>
      <c r="AX36" s="8"/>
      <c r="AY36" s="8"/>
      <c r="AZ36" s="8"/>
      <c r="BA36" s="8"/>
      <c r="BB36" s="8"/>
      <c r="BC36" s="8"/>
      <c r="BI36" s="4"/>
      <c r="BJ36" s="4"/>
      <c r="BK36" s="4"/>
      <c r="BL36" s="17"/>
      <c r="BM36" s="17"/>
      <c r="BN36" s="17"/>
      <c r="BO36" s="17"/>
      <c r="BP36" s="17"/>
      <c r="BQ36" s="17"/>
      <c r="BR36" s="17"/>
      <c r="BS36" s="17"/>
      <c r="BT36" s="6"/>
      <c r="BU36" s="6"/>
      <c r="BW36" s="4" t="e">
        <f>DATOS!Z34*(170.18/DATOS!H34)</f>
        <v>#DIV/0!</v>
      </c>
      <c r="CI36" s="17"/>
      <c r="CJ36" s="14"/>
      <c r="CK36" s="17"/>
      <c r="CL36" s="17"/>
      <c r="CM36" s="17"/>
    </row>
    <row r="37" spans="1:91" ht="15">
      <c r="A37" s="107">
        <v>35</v>
      </c>
      <c r="B37" s="116">
        <f>DATOS!B35</f>
        <v>0</v>
      </c>
      <c r="C37" s="102" t="e">
        <f>(DATOS!G35*(170.18/DATOS!H35)^3)</f>
        <v>#DIV/0!</v>
      </c>
      <c r="D37" s="64" t="e">
        <f t="shared" si="22"/>
        <v>#DIV/0!</v>
      </c>
      <c r="E37" s="63" t="e">
        <f>DATOS!I35*(170.181/DATOS!H35)</f>
        <v>#DIV/0!</v>
      </c>
      <c r="F37" s="64" t="e">
        <f t="shared" si="2"/>
        <v>#DIV/0!</v>
      </c>
      <c r="G37" s="110" t="e">
        <f>DATOS!J35*(170.18/DATOS!H35)</f>
        <v>#DIV/0!</v>
      </c>
      <c r="H37" s="64" t="e">
        <f t="shared" si="23"/>
        <v>#DIV/0!</v>
      </c>
      <c r="I37" s="63" t="e">
        <f>DATOS!K35*(170.18/DATOS!H35)</f>
        <v>#DIV/0!</v>
      </c>
      <c r="J37" s="59" t="e">
        <f t="shared" si="3"/>
        <v>#DIV/0!</v>
      </c>
      <c r="K37" s="63" t="e">
        <f>DATOS!L35*(170.18/DATOS!H35)</f>
        <v>#DIV/0!</v>
      </c>
      <c r="L37" s="59" t="e">
        <f t="shared" si="4"/>
        <v>#DIV/0!</v>
      </c>
      <c r="M37" s="63" t="e">
        <f>DATOS!M35*(170.18/DATOS!H35)</f>
        <v>#DIV/0!</v>
      </c>
      <c r="N37" s="64" t="e">
        <f t="shared" si="5"/>
        <v>#DIV/0!</v>
      </c>
      <c r="O37" s="63" t="e">
        <f>DATOS!N35*(170.18/DATOS!H35)</f>
        <v>#DIV/0!</v>
      </c>
      <c r="P37" s="64" t="e">
        <f t="shared" si="6"/>
        <v>#DIV/0!</v>
      </c>
      <c r="Q37" s="63" t="e">
        <f>DATOS!O35*(170.18/DATOS!H35)</f>
        <v>#DIV/0!</v>
      </c>
      <c r="R37" s="64" t="e">
        <f t="shared" si="7"/>
        <v>#DIV/0!</v>
      </c>
      <c r="S37" s="109" t="e">
        <f>DATOS!P35*(170.18/DATOS!H35)</f>
        <v>#DIV/0!</v>
      </c>
      <c r="T37" s="112" t="e">
        <f t="shared" si="8"/>
        <v>#DIV/0!</v>
      </c>
      <c r="U37" s="113" t="e">
        <f>DATOS!Q35*(170.18/DATOS!H35)</f>
        <v>#DIV/0!</v>
      </c>
      <c r="V37" s="112" t="e">
        <f t="shared" si="9"/>
        <v>#DIV/0!</v>
      </c>
      <c r="W37" s="113" t="e">
        <f>DATOS!R35*(170.18/DATOS!H35)</f>
        <v>#DIV/0!</v>
      </c>
      <c r="X37" s="112" t="e">
        <f t="shared" si="10"/>
        <v>#DIV/0!</v>
      </c>
      <c r="Y37" s="113" t="e">
        <f>DATOS!S35*(170.18/DATOS!H35)</f>
        <v>#DIV/0!</v>
      </c>
      <c r="Z37" s="112" t="e">
        <f t="shared" si="11"/>
        <v>#DIV/0!</v>
      </c>
      <c r="AA37" s="113" t="e">
        <f>DATOS!T35*(170.18/DATOS!H35)</f>
        <v>#DIV/0!</v>
      </c>
      <c r="AB37" s="112" t="e">
        <f t="shared" si="12"/>
        <v>#DIV/0!</v>
      </c>
      <c r="AC37" s="113" t="e">
        <f>DATOS!U35*(170.18/DATOS!H35)</f>
        <v>#DIV/0!</v>
      </c>
      <c r="AD37" s="112" t="e">
        <f t="shared" si="13"/>
        <v>#DIV/0!</v>
      </c>
      <c r="AE37" s="113" t="e">
        <f>DATOS!V35*(170.18/DATOS!H35)</f>
        <v>#DIV/0!</v>
      </c>
      <c r="AF37" s="112" t="e">
        <f t="shared" si="14"/>
        <v>#DIV/0!</v>
      </c>
      <c r="AG37" s="113" t="e">
        <f>DATOS!W35*(170.18/DATOS!H35)</f>
        <v>#DIV/0!</v>
      </c>
      <c r="AH37" s="112" t="e">
        <f t="shared" si="15"/>
        <v>#DIV/0!</v>
      </c>
      <c r="AI37" s="113" t="e">
        <f>DATOS!X35*(170.18/DATOS!H35)</f>
        <v>#DIV/0!</v>
      </c>
      <c r="AJ37" s="112">
        <f>(DATOS!X35-53.2)/4.56</f>
        <v>-11.666666666666668</v>
      </c>
      <c r="AK37" s="113" t="e">
        <f>DATOS!Y35*(170.18/DATOS!H35)</f>
        <v>#DIV/0!</v>
      </c>
      <c r="AL37" s="112" t="e">
        <f t="shared" si="16"/>
        <v>#DIV/0!</v>
      </c>
      <c r="AM37" s="59" t="e">
        <f t="shared" si="24"/>
        <v>#DIV/0!</v>
      </c>
      <c r="AN37" s="63" t="e">
        <f>DATOS!AA35*(170.18/DATOS!H35)</f>
        <v>#DIV/0!</v>
      </c>
      <c r="AO37" s="64" t="e">
        <f t="shared" si="17"/>
        <v>#DIV/0!</v>
      </c>
      <c r="AP37" s="63" t="e">
        <f>DATOS!AB35*(170.18/DATOS!H35)</f>
        <v>#DIV/0!</v>
      </c>
      <c r="AQ37" s="64" t="e">
        <f t="shared" si="18"/>
        <v>#DIV/0!</v>
      </c>
      <c r="AR37" s="63" t="e">
        <f>DATOS!AC35*(170.18/DATOS!H35)</f>
        <v>#DIV/0!</v>
      </c>
      <c r="AS37" s="64" t="e">
        <f t="shared" si="19"/>
        <v>#DIV/0!</v>
      </c>
      <c r="AT37" s="63" t="e">
        <f>DATOS!AD35*(170.18/DATOS!H35)</f>
        <v>#DIV/0!</v>
      </c>
      <c r="AU37" s="64" t="e">
        <f t="shared" si="20"/>
        <v>#DIV/0!</v>
      </c>
      <c r="AV37" s="63" t="e">
        <f>DATOS!AE35*(170.18/DATOS!H35)</f>
        <v>#DIV/0!</v>
      </c>
      <c r="AW37" s="64" t="e">
        <f t="shared" si="21"/>
        <v>#DIV/0!</v>
      </c>
      <c r="AX37" s="8"/>
      <c r="AY37" s="8"/>
      <c r="AZ37" s="8"/>
      <c r="BA37" s="8"/>
      <c r="BB37" s="8"/>
      <c r="BC37" s="8"/>
      <c r="BI37" s="4"/>
      <c r="BJ37" s="4"/>
      <c r="BK37" s="4"/>
      <c r="BL37" s="17"/>
      <c r="BM37" s="17"/>
      <c r="BN37" s="17"/>
      <c r="BO37" s="17"/>
      <c r="BP37" s="17"/>
      <c r="BQ37" s="17"/>
      <c r="BR37" s="17"/>
      <c r="BS37" s="17"/>
      <c r="BT37" s="6"/>
      <c r="BU37" s="6"/>
      <c r="BW37" s="4" t="e">
        <f>DATOS!Z35*(170.18/DATOS!H35)</f>
        <v>#DIV/0!</v>
      </c>
      <c r="CI37" s="17"/>
      <c r="CJ37" s="14"/>
      <c r="CK37" s="17"/>
      <c r="CL37" s="17"/>
      <c r="CM37" s="17"/>
    </row>
    <row r="38" spans="1:91" ht="15">
      <c r="A38" s="107">
        <v>36</v>
      </c>
      <c r="B38" s="116">
        <f>DATOS!B36</f>
        <v>0</v>
      </c>
      <c r="C38" s="102" t="e">
        <f>(DATOS!G36*(170.18/DATOS!H36)^3)</f>
        <v>#DIV/0!</v>
      </c>
      <c r="D38" s="64" t="e">
        <f t="shared" si="22"/>
        <v>#DIV/0!</v>
      </c>
      <c r="E38" s="63" t="e">
        <f>DATOS!I36*(170.181/DATOS!H36)</f>
        <v>#DIV/0!</v>
      </c>
      <c r="F38" s="64" t="e">
        <f t="shared" si="2"/>
        <v>#DIV/0!</v>
      </c>
      <c r="G38" s="110" t="e">
        <f>DATOS!J36*(170.18/DATOS!H36)</f>
        <v>#DIV/0!</v>
      </c>
      <c r="H38" s="64" t="e">
        <f t="shared" si="23"/>
        <v>#DIV/0!</v>
      </c>
      <c r="I38" s="63" t="e">
        <f>DATOS!K36*(170.18/DATOS!H36)</f>
        <v>#DIV/0!</v>
      </c>
      <c r="J38" s="59" t="e">
        <f t="shared" si="3"/>
        <v>#DIV/0!</v>
      </c>
      <c r="K38" s="63" t="e">
        <f>DATOS!L36*(170.18/DATOS!H36)</f>
        <v>#DIV/0!</v>
      </c>
      <c r="L38" s="59" t="e">
        <f t="shared" si="4"/>
        <v>#DIV/0!</v>
      </c>
      <c r="M38" s="63" t="e">
        <f>DATOS!M36*(170.18/DATOS!H36)</f>
        <v>#DIV/0!</v>
      </c>
      <c r="N38" s="64" t="e">
        <f t="shared" si="5"/>
        <v>#DIV/0!</v>
      </c>
      <c r="O38" s="63" t="e">
        <f>DATOS!N36*(170.18/DATOS!H36)</f>
        <v>#DIV/0!</v>
      </c>
      <c r="P38" s="64" t="e">
        <f t="shared" si="6"/>
        <v>#DIV/0!</v>
      </c>
      <c r="Q38" s="63" t="e">
        <f>DATOS!O36*(170.18/DATOS!H36)</f>
        <v>#DIV/0!</v>
      </c>
      <c r="R38" s="64" t="e">
        <f t="shared" si="7"/>
        <v>#DIV/0!</v>
      </c>
      <c r="S38" s="109" t="e">
        <f>DATOS!P36*(170.18/DATOS!H36)</f>
        <v>#DIV/0!</v>
      </c>
      <c r="T38" s="112" t="e">
        <f t="shared" si="8"/>
        <v>#DIV/0!</v>
      </c>
      <c r="U38" s="113" t="e">
        <f>DATOS!Q36*(170.18/DATOS!H36)</f>
        <v>#DIV/0!</v>
      </c>
      <c r="V38" s="112" t="e">
        <f t="shared" si="9"/>
        <v>#DIV/0!</v>
      </c>
      <c r="W38" s="113" t="e">
        <f>DATOS!R36*(170.18/DATOS!H36)</f>
        <v>#DIV/0!</v>
      </c>
      <c r="X38" s="112" t="e">
        <f t="shared" si="10"/>
        <v>#DIV/0!</v>
      </c>
      <c r="Y38" s="113" t="e">
        <f>DATOS!S36*(170.18/DATOS!H36)</f>
        <v>#DIV/0!</v>
      </c>
      <c r="Z38" s="112" t="e">
        <f t="shared" si="11"/>
        <v>#DIV/0!</v>
      </c>
      <c r="AA38" s="113" t="e">
        <f>DATOS!T36*(170.18/DATOS!H36)</f>
        <v>#DIV/0!</v>
      </c>
      <c r="AB38" s="112" t="e">
        <f t="shared" si="12"/>
        <v>#DIV/0!</v>
      </c>
      <c r="AC38" s="113" t="e">
        <f>DATOS!U36*(170.18/DATOS!H36)</f>
        <v>#DIV/0!</v>
      </c>
      <c r="AD38" s="112" t="e">
        <f t="shared" si="13"/>
        <v>#DIV/0!</v>
      </c>
      <c r="AE38" s="113" t="e">
        <f>DATOS!V36*(170.18/DATOS!H36)</f>
        <v>#DIV/0!</v>
      </c>
      <c r="AF38" s="112" t="e">
        <f t="shared" si="14"/>
        <v>#DIV/0!</v>
      </c>
      <c r="AG38" s="113" t="e">
        <f>DATOS!W36*(170.18/DATOS!H36)</f>
        <v>#DIV/0!</v>
      </c>
      <c r="AH38" s="112" t="e">
        <f t="shared" si="15"/>
        <v>#DIV/0!</v>
      </c>
      <c r="AI38" s="113" t="e">
        <f>DATOS!X36*(170.18/DATOS!H36)</f>
        <v>#DIV/0!</v>
      </c>
      <c r="AJ38" s="112">
        <f>(DATOS!X36-53.2)/4.56</f>
        <v>-11.666666666666668</v>
      </c>
      <c r="AK38" s="113" t="e">
        <f>DATOS!Y36*(170.18/DATOS!H36)</f>
        <v>#DIV/0!</v>
      </c>
      <c r="AL38" s="112" t="e">
        <f t="shared" si="16"/>
        <v>#DIV/0!</v>
      </c>
      <c r="AM38" s="59" t="e">
        <f t="shared" si="24"/>
        <v>#DIV/0!</v>
      </c>
      <c r="AN38" s="63" t="e">
        <f>DATOS!AA36*(170.18/DATOS!H36)</f>
        <v>#DIV/0!</v>
      </c>
      <c r="AO38" s="64" t="e">
        <f t="shared" si="17"/>
        <v>#DIV/0!</v>
      </c>
      <c r="AP38" s="63" t="e">
        <f>DATOS!AB36*(170.18/DATOS!H36)</f>
        <v>#DIV/0!</v>
      </c>
      <c r="AQ38" s="64" t="e">
        <f t="shared" si="18"/>
        <v>#DIV/0!</v>
      </c>
      <c r="AR38" s="63" t="e">
        <f>DATOS!AC36*(170.18/DATOS!H36)</f>
        <v>#DIV/0!</v>
      </c>
      <c r="AS38" s="64" t="e">
        <f t="shared" si="19"/>
        <v>#DIV/0!</v>
      </c>
      <c r="AT38" s="63" t="e">
        <f>DATOS!AD36*(170.18/DATOS!H36)</f>
        <v>#DIV/0!</v>
      </c>
      <c r="AU38" s="64" t="e">
        <f t="shared" si="20"/>
        <v>#DIV/0!</v>
      </c>
      <c r="AV38" s="63" t="e">
        <f>DATOS!AE36*(170.18/DATOS!H36)</f>
        <v>#DIV/0!</v>
      </c>
      <c r="AW38" s="64" t="e">
        <f t="shared" si="21"/>
        <v>#DIV/0!</v>
      </c>
      <c r="AX38" s="8"/>
      <c r="AY38" s="8"/>
      <c r="AZ38" s="8"/>
      <c r="BA38" s="8"/>
      <c r="BB38" s="8"/>
      <c r="BC38" s="8"/>
      <c r="BI38" s="4"/>
      <c r="BJ38" s="4"/>
      <c r="BK38" s="4"/>
      <c r="BL38" s="17"/>
      <c r="BM38" s="17"/>
      <c r="BN38" s="17"/>
      <c r="BO38" s="17"/>
      <c r="BP38" s="17"/>
      <c r="BQ38" s="17"/>
      <c r="BR38" s="17"/>
      <c r="BS38" s="17"/>
      <c r="BT38" s="6"/>
      <c r="BU38" s="6"/>
      <c r="BW38" s="4" t="e">
        <f>DATOS!Z36*(170.18/DATOS!H36)</f>
        <v>#DIV/0!</v>
      </c>
      <c r="CI38" s="17"/>
      <c r="CJ38" s="14"/>
      <c r="CK38" s="17"/>
      <c r="CL38" s="17"/>
      <c r="CM38" s="17"/>
    </row>
    <row r="39" spans="1:91" ht="15">
      <c r="A39" s="107">
        <v>37</v>
      </c>
      <c r="B39" s="116">
        <f>DATOS!B37</f>
        <v>0</v>
      </c>
      <c r="C39" s="102" t="e">
        <f>(DATOS!G37*(170.18/DATOS!H37)^3)</f>
        <v>#DIV/0!</v>
      </c>
      <c r="D39" s="64" t="e">
        <f t="shared" si="22"/>
        <v>#DIV/0!</v>
      </c>
      <c r="E39" s="63" t="e">
        <f>DATOS!I37*(170.181/DATOS!H37)</f>
        <v>#DIV/0!</v>
      </c>
      <c r="F39" s="64" t="e">
        <f t="shared" si="2"/>
        <v>#DIV/0!</v>
      </c>
      <c r="G39" s="110" t="e">
        <f>DATOS!J37*(170.18/DATOS!H37)</f>
        <v>#DIV/0!</v>
      </c>
      <c r="H39" s="64" t="e">
        <f t="shared" si="23"/>
        <v>#DIV/0!</v>
      </c>
      <c r="I39" s="63" t="e">
        <f>DATOS!K37*(170.18/DATOS!H37)</f>
        <v>#DIV/0!</v>
      </c>
      <c r="J39" s="59" t="e">
        <f t="shared" si="3"/>
        <v>#DIV/0!</v>
      </c>
      <c r="K39" s="63" t="e">
        <f>DATOS!L37*(170.18/DATOS!H37)</f>
        <v>#DIV/0!</v>
      </c>
      <c r="L39" s="59" t="e">
        <f t="shared" si="4"/>
        <v>#DIV/0!</v>
      </c>
      <c r="M39" s="63" t="e">
        <f>DATOS!M37*(170.18/DATOS!H37)</f>
        <v>#DIV/0!</v>
      </c>
      <c r="N39" s="64" t="e">
        <f t="shared" si="5"/>
        <v>#DIV/0!</v>
      </c>
      <c r="O39" s="63" t="e">
        <f>DATOS!N37*(170.18/DATOS!H37)</f>
        <v>#DIV/0!</v>
      </c>
      <c r="P39" s="64" t="e">
        <f t="shared" si="6"/>
        <v>#DIV/0!</v>
      </c>
      <c r="Q39" s="63" t="e">
        <f>DATOS!O37*(170.18/DATOS!H37)</f>
        <v>#DIV/0!</v>
      </c>
      <c r="R39" s="64" t="e">
        <f t="shared" si="7"/>
        <v>#DIV/0!</v>
      </c>
      <c r="S39" s="109" t="e">
        <f>DATOS!P37*(170.18/DATOS!H37)</f>
        <v>#DIV/0!</v>
      </c>
      <c r="T39" s="112" t="e">
        <f t="shared" si="8"/>
        <v>#DIV/0!</v>
      </c>
      <c r="U39" s="113" t="e">
        <f>DATOS!Q37*(170.18/DATOS!H37)</f>
        <v>#DIV/0!</v>
      </c>
      <c r="V39" s="112" t="e">
        <f t="shared" si="9"/>
        <v>#DIV/0!</v>
      </c>
      <c r="W39" s="113" t="e">
        <f>DATOS!R37*(170.18/DATOS!H37)</f>
        <v>#DIV/0!</v>
      </c>
      <c r="X39" s="112" t="e">
        <f t="shared" si="10"/>
        <v>#DIV/0!</v>
      </c>
      <c r="Y39" s="113" t="e">
        <f>DATOS!S37*(170.18/DATOS!H37)</f>
        <v>#DIV/0!</v>
      </c>
      <c r="Z39" s="112" t="e">
        <f t="shared" si="11"/>
        <v>#DIV/0!</v>
      </c>
      <c r="AA39" s="113" t="e">
        <f>DATOS!T37*(170.18/DATOS!H37)</f>
        <v>#DIV/0!</v>
      </c>
      <c r="AB39" s="112" t="e">
        <f t="shared" si="12"/>
        <v>#DIV/0!</v>
      </c>
      <c r="AC39" s="113" t="e">
        <f>DATOS!U37*(170.18/DATOS!H37)</f>
        <v>#DIV/0!</v>
      </c>
      <c r="AD39" s="112" t="e">
        <f t="shared" si="13"/>
        <v>#DIV/0!</v>
      </c>
      <c r="AE39" s="113" t="e">
        <f>DATOS!V37*(170.18/DATOS!H37)</f>
        <v>#DIV/0!</v>
      </c>
      <c r="AF39" s="112" t="e">
        <f t="shared" si="14"/>
        <v>#DIV/0!</v>
      </c>
      <c r="AG39" s="113" t="e">
        <f>DATOS!W37*(170.18/DATOS!H37)</f>
        <v>#DIV/0!</v>
      </c>
      <c r="AH39" s="112" t="e">
        <f t="shared" si="15"/>
        <v>#DIV/0!</v>
      </c>
      <c r="AI39" s="113" t="e">
        <f>DATOS!X37*(170.18/DATOS!H37)</f>
        <v>#DIV/0!</v>
      </c>
      <c r="AJ39" s="112">
        <f>(DATOS!X37-53.2)/4.56</f>
        <v>-11.666666666666668</v>
      </c>
      <c r="AK39" s="113" t="e">
        <f>DATOS!Y37*(170.18/DATOS!H37)</f>
        <v>#DIV/0!</v>
      </c>
      <c r="AL39" s="112" t="e">
        <f t="shared" si="16"/>
        <v>#DIV/0!</v>
      </c>
      <c r="AM39" s="59" t="e">
        <f t="shared" si="24"/>
        <v>#DIV/0!</v>
      </c>
      <c r="AN39" s="63" t="e">
        <f>DATOS!AA37*(170.18/DATOS!H37)</f>
        <v>#DIV/0!</v>
      </c>
      <c r="AO39" s="64" t="e">
        <f t="shared" si="17"/>
        <v>#DIV/0!</v>
      </c>
      <c r="AP39" s="63" t="e">
        <f>DATOS!AB37*(170.18/DATOS!H37)</f>
        <v>#DIV/0!</v>
      </c>
      <c r="AQ39" s="64" t="e">
        <f t="shared" si="18"/>
        <v>#DIV/0!</v>
      </c>
      <c r="AR39" s="63" t="e">
        <f>DATOS!AC37*(170.18/DATOS!H37)</f>
        <v>#DIV/0!</v>
      </c>
      <c r="AS39" s="64" t="e">
        <f t="shared" si="19"/>
        <v>#DIV/0!</v>
      </c>
      <c r="AT39" s="63" t="e">
        <f>DATOS!AD37*(170.18/DATOS!H37)</f>
        <v>#DIV/0!</v>
      </c>
      <c r="AU39" s="64" t="e">
        <f t="shared" si="20"/>
        <v>#DIV/0!</v>
      </c>
      <c r="AV39" s="63" t="e">
        <f>DATOS!AE37*(170.18/DATOS!H37)</f>
        <v>#DIV/0!</v>
      </c>
      <c r="AW39" s="64" t="e">
        <f t="shared" si="21"/>
        <v>#DIV/0!</v>
      </c>
      <c r="AX39" s="8"/>
      <c r="AY39" s="8"/>
      <c r="AZ39" s="8"/>
      <c r="BA39" s="8"/>
      <c r="BB39" s="8"/>
      <c r="BC39" s="8"/>
      <c r="BI39" s="4"/>
      <c r="BJ39" s="4"/>
      <c r="BK39" s="4"/>
      <c r="BL39" s="17"/>
      <c r="BM39" s="17"/>
      <c r="BN39" s="17"/>
      <c r="BO39" s="17"/>
      <c r="BP39" s="17"/>
      <c r="BQ39" s="17"/>
      <c r="BR39" s="17"/>
      <c r="BS39" s="17"/>
      <c r="BT39" s="6"/>
      <c r="BU39" s="6"/>
      <c r="BW39" s="4" t="e">
        <f>DATOS!Z37*(170.18/DATOS!H37)</f>
        <v>#DIV/0!</v>
      </c>
      <c r="CI39" s="17"/>
      <c r="CJ39" s="14"/>
      <c r="CK39" s="17"/>
      <c r="CL39" s="17"/>
      <c r="CM39" s="17"/>
    </row>
    <row r="40" spans="1:91" ht="15">
      <c r="A40" s="107">
        <v>38</v>
      </c>
      <c r="B40" s="116">
        <f>DATOS!B38</f>
        <v>0</v>
      </c>
      <c r="C40" s="102" t="e">
        <f>(DATOS!G38*(170.18/DATOS!H38)^3)</f>
        <v>#DIV/0!</v>
      </c>
      <c r="D40" s="64" t="e">
        <f t="shared" si="22"/>
        <v>#DIV/0!</v>
      </c>
      <c r="E40" s="63" t="e">
        <f>DATOS!I38*(170.181/DATOS!H38)</f>
        <v>#DIV/0!</v>
      </c>
      <c r="F40" s="64" t="e">
        <f t="shared" si="2"/>
        <v>#DIV/0!</v>
      </c>
      <c r="G40" s="110" t="e">
        <f>DATOS!J38*(170.18/DATOS!H38)</f>
        <v>#DIV/0!</v>
      </c>
      <c r="H40" s="64" t="e">
        <f t="shared" si="23"/>
        <v>#DIV/0!</v>
      </c>
      <c r="I40" s="63" t="e">
        <f>DATOS!K38*(170.18/DATOS!H38)</f>
        <v>#DIV/0!</v>
      </c>
      <c r="J40" s="59" t="e">
        <f t="shared" si="3"/>
        <v>#DIV/0!</v>
      </c>
      <c r="K40" s="63" t="e">
        <f>DATOS!L38*(170.18/DATOS!H38)</f>
        <v>#DIV/0!</v>
      </c>
      <c r="L40" s="59" t="e">
        <f t="shared" si="4"/>
        <v>#DIV/0!</v>
      </c>
      <c r="M40" s="63" t="e">
        <f>DATOS!M38*(170.18/DATOS!H38)</f>
        <v>#DIV/0!</v>
      </c>
      <c r="N40" s="64" t="e">
        <f t="shared" si="5"/>
        <v>#DIV/0!</v>
      </c>
      <c r="O40" s="63" t="e">
        <f>DATOS!N38*(170.18/DATOS!H38)</f>
        <v>#DIV/0!</v>
      </c>
      <c r="P40" s="64" t="e">
        <f t="shared" si="6"/>
        <v>#DIV/0!</v>
      </c>
      <c r="Q40" s="63" t="e">
        <f>DATOS!O38*(170.18/DATOS!H38)</f>
        <v>#DIV/0!</v>
      </c>
      <c r="R40" s="64" t="e">
        <f t="shared" si="7"/>
        <v>#DIV/0!</v>
      </c>
      <c r="S40" s="109" t="e">
        <f>DATOS!P38*(170.18/DATOS!H38)</f>
        <v>#DIV/0!</v>
      </c>
      <c r="T40" s="112" t="e">
        <f t="shared" si="8"/>
        <v>#DIV/0!</v>
      </c>
      <c r="U40" s="113" t="e">
        <f>DATOS!Q38*(170.18/DATOS!H38)</f>
        <v>#DIV/0!</v>
      </c>
      <c r="V40" s="112" t="e">
        <f t="shared" si="9"/>
        <v>#DIV/0!</v>
      </c>
      <c r="W40" s="113" t="e">
        <f>DATOS!R38*(170.18/DATOS!H38)</f>
        <v>#DIV/0!</v>
      </c>
      <c r="X40" s="112" t="e">
        <f t="shared" si="10"/>
        <v>#DIV/0!</v>
      </c>
      <c r="Y40" s="113" t="e">
        <f>DATOS!S38*(170.18/DATOS!H38)</f>
        <v>#DIV/0!</v>
      </c>
      <c r="Z40" s="112" t="e">
        <f t="shared" si="11"/>
        <v>#DIV/0!</v>
      </c>
      <c r="AA40" s="113" t="e">
        <f>DATOS!T38*(170.18/DATOS!H38)</f>
        <v>#DIV/0!</v>
      </c>
      <c r="AB40" s="112" t="e">
        <f t="shared" si="12"/>
        <v>#DIV/0!</v>
      </c>
      <c r="AC40" s="113" t="e">
        <f>DATOS!U38*(170.18/DATOS!H38)</f>
        <v>#DIV/0!</v>
      </c>
      <c r="AD40" s="112" t="e">
        <f t="shared" si="13"/>
        <v>#DIV/0!</v>
      </c>
      <c r="AE40" s="113" t="e">
        <f>DATOS!V38*(170.18/DATOS!H38)</f>
        <v>#DIV/0!</v>
      </c>
      <c r="AF40" s="112" t="e">
        <f t="shared" si="14"/>
        <v>#DIV/0!</v>
      </c>
      <c r="AG40" s="113" t="e">
        <f>DATOS!W38*(170.18/DATOS!H38)</f>
        <v>#DIV/0!</v>
      </c>
      <c r="AH40" s="112" t="e">
        <f t="shared" si="15"/>
        <v>#DIV/0!</v>
      </c>
      <c r="AI40" s="113" t="e">
        <f>DATOS!X38*(170.18/DATOS!H38)</f>
        <v>#DIV/0!</v>
      </c>
      <c r="AJ40" s="112">
        <f>(DATOS!X38-53.2)/4.56</f>
        <v>-11.666666666666668</v>
      </c>
      <c r="AK40" s="113" t="e">
        <f>DATOS!Y38*(170.18/DATOS!H38)</f>
        <v>#DIV/0!</v>
      </c>
      <c r="AL40" s="112" t="e">
        <f t="shared" si="16"/>
        <v>#DIV/0!</v>
      </c>
      <c r="AM40" s="59" t="e">
        <f t="shared" si="24"/>
        <v>#DIV/0!</v>
      </c>
      <c r="AN40" s="63" t="e">
        <f>DATOS!AA38*(170.18/DATOS!H38)</f>
        <v>#DIV/0!</v>
      </c>
      <c r="AO40" s="64" t="e">
        <f t="shared" si="17"/>
        <v>#DIV/0!</v>
      </c>
      <c r="AP40" s="63" t="e">
        <f>DATOS!AB38*(170.18/DATOS!H38)</f>
        <v>#DIV/0!</v>
      </c>
      <c r="AQ40" s="64" t="e">
        <f t="shared" si="18"/>
        <v>#DIV/0!</v>
      </c>
      <c r="AR40" s="63" t="e">
        <f>DATOS!AC38*(170.18/DATOS!H38)</f>
        <v>#DIV/0!</v>
      </c>
      <c r="AS40" s="64" t="e">
        <f t="shared" si="19"/>
        <v>#DIV/0!</v>
      </c>
      <c r="AT40" s="63" t="e">
        <f>DATOS!AD38*(170.18/DATOS!H38)</f>
        <v>#DIV/0!</v>
      </c>
      <c r="AU40" s="64" t="e">
        <f t="shared" si="20"/>
        <v>#DIV/0!</v>
      </c>
      <c r="AV40" s="63" t="e">
        <f>DATOS!AE38*(170.18/DATOS!H38)</f>
        <v>#DIV/0!</v>
      </c>
      <c r="AW40" s="64" t="e">
        <f t="shared" si="21"/>
        <v>#DIV/0!</v>
      </c>
      <c r="AX40" s="8"/>
      <c r="AY40" s="8"/>
      <c r="AZ40" s="8"/>
      <c r="BA40" s="8"/>
      <c r="BB40" s="8"/>
      <c r="BC40" s="8"/>
      <c r="BI40" s="4"/>
      <c r="BJ40" s="4"/>
      <c r="BK40" s="4"/>
      <c r="BL40" s="17"/>
      <c r="BM40" s="17"/>
      <c r="BN40" s="17"/>
      <c r="BO40" s="17"/>
      <c r="BP40" s="17"/>
      <c r="BQ40" s="17"/>
      <c r="BR40" s="17"/>
      <c r="BS40" s="17"/>
      <c r="BT40" s="6"/>
      <c r="BU40" s="6"/>
      <c r="BW40" s="4" t="e">
        <f>DATOS!Z38*(170.18/DATOS!H38)</f>
        <v>#DIV/0!</v>
      </c>
      <c r="CI40" s="17"/>
      <c r="CJ40" s="14"/>
      <c r="CK40" s="17"/>
      <c r="CL40" s="17"/>
      <c r="CM40" s="17"/>
    </row>
    <row r="41" spans="1:91" ht="15">
      <c r="A41" s="107">
        <v>39</v>
      </c>
      <c r="B41" s="116">
        <f>DATOS!B39</f>
        <v>0</v>
      </c>
      <c r="C41" s="102" t="e">
        <f>(DATOS!G39*(170.18/DATOS!H39)^3)</f>
        <v>#DIV/0!</v>
      </c>
      <c r="D41" s="64" t="e">
        <f t="shared" si="22"/>
        <v>#DIV/0!</v>
      </c>
      <c r="E41" s="63" t="e">
        <f>DATOS!I39*(170.181/DATOS!H39)</f>
        <v>#DIV/0!</v>
      </c>
      <c r="F41" s="64" t="e">
        <f t="shared" si="2"/>
        <v>#DIV/0!</v>
      </c>
      <c r="G41" s="110" t="e">
        <f>DATOS!J39*(170.18/DATOS!H39)</f>
        <v>#DIV/0!</v>
      </c>
      <c r="H41" s="64" t="e">
        <f t="shared" si="23"/>
        <v>#DIV/0!</v>
      </c>
      <c r="I41" s="63" t="e">
        <f>DATOS!K39*(170.18/DATOS!H39)</f>
        <v>#DIV/0!</v>
      </c>
      <c r="J41" s="59" t="e">
        <f t="shared" si="3"/>
        <v>#DIV/0!</v>
      </c>
      <c r="K41" s="63" t="e">
        <f>DATOS!L39*(170.18/DATOS!H39)</f>
        <v>#DIV/0!</v>
      </c>
      <c r="L41" s="59" t="e">
        <f t="shared" si="4"/>
        <v>#DIV/0!</v>
      </c>
      <c r="M41" s="63" t="e">
        <f>DATOS!M39*(170.18/DATOS!H39)</f>
        <v>#DIV/0!</v>
      </c>
      <c r="N41" s="64" t="e">
        <f t="shared" si="5"/>
        <v>#DIV/0!</v>
      </c>
      <c r="O41" s="63" t="e">
        <f>DATOS!N39*(170.18/DATOS!H39)</f>
        <v>#DIV/0!</v>
      </c>
      <c r="P41" s="64" t="e">
        <f t="shared" si="6"/>
        <v>#DIV/0!</v>
      </c>
      <c r="Q41" s="63" t="e">
        <f>DATOS!O39*(170.18/DATOS!H39)</f>
        <v>#DIV/0!</v>
      </c>
      <c r="R41" s="64" t="e">
        <f t="shared" si="7"/>
        <v>#DIV/0!</v>
      </c>
      <c r="S41" s="109" t="e">
        <f>DATOS!P39*(170.18/DATOS!H39)</f>
        <v>#DIV/0!</v>
      </c>
      <c r="T41" s="112" t="e">
        <f t="shared" si="8"/>
        <v>#DIV/0!</v>
      </c>
      <c r="U41" s="113" t="e">
        <f>DATOS!Q39*(170.18/DATOS!H39)</f>
        <v>#DIV/0!</v>
      </c>
      <c r="V41" s="112" t="e">
        <f t="shared" si="9"/>
        <v>#DIV/0!</v>
      </c>
      <c r="W41" s="113" t="e">
        <f>DATOS!R39*(170.18/DATOS!H39)</f>
        <v>#DIV/0!</v>
      </c>
      <c r="X41" s="112" t="e">
        <f t="shared" si="10"/>
        <v>#DIV/0!</v>
      </c>
      <c r="Y41" s="113" t="e">
        <f>DATOS!S39*(170.18/DATOS!H39)</f>
        <v>#DIV/0!</v>
      </c>
      <c r="Z41" s="112" t="e">
        <f t="shared" si="11"/>
        <v>#DIV/0!</v>
      </c>
      <c r="AA41" s="113" t="e">
        <f>DATOS!T39*(170.18/DATOS!H39)</f>
        <v>#DIV/0!</v>
      </c>
      <c r="AB41" s="112" t="e">
        <f t="shared" si="12"/>
        <v>#DIV/0!</v>
      </c>
      <c r="AC41" s="113" t="e">
        <f>DATOS!U39*(170.18/DATOS!H39)</f>
        <v>#DIV/0!</v>
      </c>
      <c r="AD41" s="112" t="e">
        <f t="shared" si="13"/>
        <v>#DIV/0!</v>
      </c>
      <c r="AE41" s="113" t="e">
        <f>DATOS!V39*(170.18/DATOS!H39)</f>
        <v>#DIV/0!</v>
      </c>
      <c r="AF41" s="112" t="e">
        <f t="shared" si="14"/>
        <v>#DIV/0!</v>
      </c>
      <c r="AG41" s="113" t="e">
        <f>DATOS!W39*(170.18/DATOS!H39)</f>
        <v>#DIV/0!</v>
      </c>
      <c r="AH41" s="112" t="e">
        <f t="shared" si="15"/>
        <v>#DIV/0!</v>
      </c>
      <c r="AI41" s="113" t="e">
        <f>DATOS!X39*(170.18/DATOS!H39)</f>
        <v>#DIV/0!</v>
      </c>
      <c r="AJ41" s="112">
        <f>(DATOS!X39-53.2)/4.56</f>
        <v>-11.666666666666668</v>
      </c>
      <c r="AK41" s="113" t="e">
        <f>DATOS!Y39*(170.18/DATOS!H39)</f>
        <v>#DIV/0!</v>
      </c>
      <c r="AL41" s="112" t="e">
        <f t="shared" si="16"/>
        <v>#DIV/0!</v>
      </c>
      <c r="AM41" s="59" t="e">
        <f t="shared" si="24"/>
        <v>#DIV/0!</v>
      </c>
      <c r="AN41" s="63" t="e">
        <f>DATOS!AA39*(170.18/DATOS!H39)</f>
        <v>#DIV/0!</v>
      </c>
      <c r="AO41" s="64" t="e">
        <f t="shared" si="17"/>
        <v>#DIV/0!</v>
      </c>
      <c r="AP41" s="63" t="e">
        <f>DATOS!AB39*(170.18/DATOS!H39)</f>
        <v>#DIV/0!</v>
      </c>
      <c r="AQ41" s="64" t="e">
        <f t="shared" si="18"/>
        <v>#DIV/0!</v>
      </c>
      <c r="AR41" s="63" t="e">
        <f>DATOS!AC39*(170.18/DATOS!H39)</f>
        <v>#DIV/0!</v>
      </c>
      <c r="AS41" s="64" t="e">
        <f t="shared" si="19"/>
        <v>#DIV/0!</v>
      </c>
      <c r="AT41" s="63" t="e">
        <f>DATOS!AD39*(170.18/DATOS!H39)</f>
        <v>#DIV/0!</v>
      </c>
      <c r="AU41" s="64" t="e">
        <f t="shared" si="20"/>
        <v>#DIV/0!</v>
      </c>
      <c r="AV41" s="63" t="e">
        <f>DATOS!AE39*(170.18/DATOS!H39)</f>
        <v>#DIV/0!</v>
      </c>
      <c r="AW41" s="64" t="e">
        <f t="shared" si="21"/>
        <v>#DIV/0!</v>
      </c>
      <c r="AX41" s="8"/>
      <c r="AY41" s="8"/>
      <c r="AZ41" s="8"/>
      <c r="BA41" s="8"/>
      <c r="BB41" s="8"/>
      <c r="BC41" s="8"/>
      <c r="BI41" s="4"/>
      <c r="BJ41" s="4"/>
      <c r="BK41" s="4"/>
      <c r="BL41" s="17"/>
      <c r="BM41" s="17"/>
      <c r="BN41" s="17"/>
      <c r="BO41" s="17"/>
      <c r="BP41" s="17"/>
      <c r="BQ41" s="17"/>
      <c r="BR41" s="17"/>
      <c r="BS41" s="17"/>
      <c r="BT41" s="6"/>
      <c r="BU41" s="6"/>
      <c r="BW41" s="4" t="e">
        <f>DATOS!Z39*(170.18/DATOS!H39)</f>
        <v>#DIV/0!</v>
      </c>
      <c r="CI41" s="17"/>
      <c r="CJ41" s="14"/>
      <c r="CK41" s="17"/>
      <c r="CL41" s="17"/>
      <c r="CM41" s="17"/>
    </row>
    <row r="42" spans="1:91" ht="15">
      <c r="A42" s="107">
        <v>40</v>
      </c>
      <c r="B42" s="116">
        <f>DATOS!B40</f>
        <v>0</v>
      </c>
      <c r="C42" s="102" t="e">
        <f>(DATOS!G40*(170.18/DATOS!H40)^3)</f>
        <v>#DIV/0!</v>
      </c>
      <c r="D42" s="64" t="e">
        <f t="shared" si="22"/>
        <v>#DIV/0!</v>
      </c>
      <c r="E42" s="63" t="e">
        <f>DATOS!I40*(170.181/DATOS!H40)</f>
        <v>#DIV/0!</v>
      </c>
      <c r="F42" s="64" t="e">
        <f t="shared" si="2"/>
        <v>#DIV/0!</v>
      </c>
      <c r="G42" s="110" t="e">
        <f>DATOS!J40*(170.18/DATOS!H40)</f>
        <v>#DIV/0!</v>
      </c>
      <c r="H42" s="64" t="e">
        <f t="shared" si="23"/>
        <v>#DIV/0!</v>
      </c>
      <c r="I42" s="63" t="e">
        <f>DATOS!K40*(170.18/DATOS!H40)</f>
        <v>#DIV/0!</v>
      </c>
      <c r="J42" s="59" t="e">
        <f t="shared" si="3"/>
        <v>#DIV/0!</v>
      </c>
      <c r="K42" s="63" t="e">
        <f>DATOS!L40*(170.18/DATOS!H40)</f>
        <v>#DIV/0!</v>
      </c>
      <c r="L42" s="59" t="e">
        <f t="shared" si="4"/>
        <v>#DIV/0!</v>
      </c>
      <c r="M42" s="63" t="e">
        <f>DATOS!M40*(170.18/DATOS!H40)</f>
        <v>#DIV/0!</v>
      </c>
      <c r="N42" s="64" t="e">
        <f t="shared" si="5"/>
        <v>#DIV/0!</v>
      </c>
      <c r="O42" s="63" t="e">
        <f>DATOS!N40*(170.18/DATOS!H40)</f>
        <v>#DIV/0!</v>
      </c>
      <c r="P42" s="64" t="e">
        <f t="shared" si="6"/>
        <v>#DIV/0!</v>
      </c>
      <c r="Q42" s="63" t="e">
        <f>DATOS!O40*(170.18/DATOS!H40)</f>
        <v>#DIV/0!</v>
      </c>
      <c r="R42" s="64" t="e">
        <f t="shared" si="7"/>
        <v>#DIV/0!</v>
      </c>
      <c r="S42" s="109" t="e">
        <f>DATOS!P40*(170.18/DATOS!H40)</f>
        <v>#DIV/0!</v>
      </c>
      <c r="T42" s="112" t="e">
        <f t="shared" si="8"/>
        <v>#DIV/0!</v>
      </c>
      <c r="U42" s="113" t="e">
        <f>DATOS!Q40*(170.18/DATOS!H40)</f>
        <v>#DIV/0!</v>
      </c>
      <c r="V42" s="112" t="e">
        <f t="shared" si="9"/>
        <v>#DIV/0!</v>
      </c>
      <c r="W42" s="113" t="e">
        <f>DATOS!R40*(170.18/DATOS!H40)</f>
        <v>#DIV/0!</v>
      </c>
      <c r="X42" s="112" t="e">
        <f t="shared" si="10"/>
        <v>#DIV/0!</v>
      </c>
      <c r="Y42" s="113" t="e">
        <f>DATOS!S40*(170.18/DATOS!H40)</f>
        <v>#DIV/0!</v>
      </c>
      <c r="Z42" s="112" t="e">
        <f t="shared" si="11"/>
        <v>#DIV/0!</v>
      </c>
      <c r="AA42" s="113" t="e">
        <f>DATOS!T40*(170.18/DATOS!H40)</f>
        <v>#DIV/0!</v>
      </c>
      <c r="AB42" s="112" t="e">
        <f t="shared" si="12"/>
        <v>#DIV/0!</v>
      </c>
      <c r="AC42" s="113" t="e">
        <f>DATOS!U40*(170.18/DATOS!H40)</f>
        <v>#DIV/0!</v>
      </c>
      <c r="AD42" s="112" t="e">
        <f t="shared" si="13"/>
        <v>#DIV/0!</v>
      </c>
      <c r="AE42" s="113" t="e">
        <f>DATOS!V40*(170.18/DATOS!H40)</f>
        <v>#DIV/0!</v>
      </c>
      <c r="AF42" s="112" t="e">
        <f t="shared" si="14"/>
        <v>#DIV/0!</v>
      </c>
      <c r="AG42" s="113" t="e">
        <f>DATOS!W40*(170.18/DATOS!H40)</f>
        <v>#DIV/0!</v>
      </c>
      <c r="AH42" s="112" t="e">
        <f t="shared" si="15"/>
        <v>#DIV/0!</v>
      </c>
      <c r="AI42" s="113" t="e">
        <f>DATOS!X40*(170.18/DATOS!H40)</f>
        <v>#DIV/0!</v>
      </c>
      <c r="AJ42" s="112">
        <f>(DATOS!X40-53.2)/4.56</f>
        <v>-11.666666666666668</v>
      </c>
      <c r="AK42" s="113" t="e">
        <f>DATOS!Y40*(170.18/DATOS!H40)</f>
        <v>#DIV/0!</v>
      </c>
      <c r="AL42" s="112" t="e">
        <f t="shared" si="16"/>
        <v>#DIV/0!</v>
      </c>
      <c r="AM42" s="59" t="e">
        <f t="shared" si="24"/>
        <v>#DIV/0!</v>
      </c>
      <c r="AN42" s="63" t="e">
        <f>DATOS!AA40*(170.18/DATOS!H40)</f>
        <v>#DIV/0!</v>
      </c>
      <c r="AO42" s="64" t="e">
        <f t="shared" si="17"/>
        <v>#DIV/0!</v>
      </c>
      <c r="AP42" s="63" t="e">
        <f>DATOS!AB40*(170.18/DATOS!H40)</f>
        <v>#DIV/0!</v>
      </c>
      <c r="AQ42" s="64" t="e">
        <f t="shared" si="18"/>
        <v>#DIV/0!</v>
      </c>
      <c r="AR42" s="63" t="e">
        <f>DATOS!AC40*(170.18/DATOS!H40)</f>
        <v>#DIV/0!</v>
      </c>
      <c r="AS42" s="64" t="e">
        <f t="shared" si="19"/>
        <v>#DIV/0!</v>
      </c>
      <c r="AT42" s="63" t="e">
        <f>DATOS!AD40*(170.18/DATOS!H40)</f>
        <v>#DIV/0!</v>
      </c>
      <c r="AU42" s="64" t="e">
        <f t="shared" si="20"/>
        <v>#DIV/0!</v>
      </c>
      <c r="AV42" s="63" t="e">
        <f>DATOS!AE40*(170.18/DATOS!H40)</f>
        <v>#DIV/0!</v>
      </c>
      <c r="AW42" s="64" t="e">
        <f t="shared" si="21"/>
        <v>#DIV/0!</v>
      </c>
      <c r="AX42" s="8"/>
      <c r="AY42" s="8"/>
      <c r="AZ42" s="8"/>
      <c r="BA42" s="8"/>
      <c r="BB42" s="8"/>
      <c r="BC42" s="8"/>
      <c r="BI42" s="4"/>
      <c r="BJ42" s="4"/>
      <c r="BK42" s="4"/>
      <c r="BL42" s="17"/>
      <c r="BM42" s="17"/>
      <c r="BN42" s="17"/>
      <c r="BO42" s="17"/>
      <c r="BP42" s="17"/>
      <c r="BQ42" s="17"/>
      <c r="BR42" s="17"/>
      <c r="BS42" s="17"/>
      <c r="BT42" s="6"/>
      <c r="BU42" s="6"/>
      <c r="BW42" s="4" t="e">
        <f>DATOS!Z40*(170.18/DATOS!H40)</f>
        <v>#DIV/0!</v>
      </c>
      <c r="CI42" s="17"/>
      <c r="CJ42" s="14"/>
      <c r="CK42" s="17"/>
      <c r="CL42" s="17"/>
      <c r="CM42" s="17"/>
    </row>
    <row r="43" spans="1:91" ht="15">
      <c r="A43" s="107">
        <v>41</v>
      </c>
      <c r="B43" s="116">
        <f>DATOS!B41</f>
        <v>0</v>
      </c>
      <c r="C43" s="102" t="e">
        <f>(DATOS!G41*(170.18/DATOS!H41)^3)</f>
        <v>#DIV/0!</v>
      </c>
      <c r="D43" s="64" t="e">
        <f t="shared" si="22"/>
        <v>#DIV/0!</v>
      </c>
      <c r="E43" s="63" t="e">
        <f>DATOS!I41*(170.181/DATOS!H41)</f>
        <v>#DIV/0!</v>
      </c>
      <c r="F43" s="64" t="e">
        <f t="shared" si="2"/>
        <v>#DIV/0!</v>
      </c>
      <c r="G43" s="110" t="e">
        <f>DATOS!J41*(170.18/DATOS!H41)</f>
        <v>#DIV/0!</v>
      </c>
      <c r="H43" s="64" t="e">
        <f t="shared" si="23"/>
        <v>#DIV/0!</v>
      </c>
      <c r="I43" s="63" t="e">
        <f>DATOS!K41*(170.18/DATOS!H41)</f>
        <v>#DIV/0!</v>
      </c>
      <c r="J43" s="59" t="e">
        <f t="shared" si="3"/>
        <v>#DIV/0!</v>
      </c>
      <c r="K43" s="63" t="e">
        <f>DATOS!L41*(170.18/DATOS!H41)</f>
        <v>#DIV/0!</v>
      </c>
      <c r="L43" s="59" t="e">
        <f t="shared" si="4"/>
        <v>#DIV/0!</v>
      </c>
      <c r="M43" s="63" t="e">
        <f>DATOS!M41*(170.18/DATOS!H41)</f>
        <v>#DIV/0!</v>
      </c>
      <c r="N43" s="64" t="e">
        <f t="shared" si="5"/>
        <v>#DIV/0!</v>
      </c>
      <c r="O43" s="63" t="e">
        <f>DATOS!N41*(170.18/DATOS!H41)</f>
        <v>#DIV/0!</v>
      </c>
      <c r="P43" s="64" t="e">
        <f t="shared" si="6"/>
        <v>#DIV/0!</v>
      </c>
      <c r="Q43" s="63" t="e">
        <f>DATOS!O41*(170.18/DATOS!H41)</f>
        <v>#DIV/0!</v>
      </c>
      <c r="R43" s="64" t="e">
        <f t="shared" si="7"/>
        <v>#DIV/0!</v>
      </c>
      <c r="S43" s="109" t="e">
        <f>DATOS!P41*(170.18/DATOS!H41)</f>
        <v>#DIV/0!</v>
      </c>
      <c r="T43" s="112" t="e">
        <f t="shared" si="8"/>
        <v>#DIV/0!</v>
      </c>
      <c r="U43" s="113" t="e">
        <f>DATOS!Q41*(170.18/DATOS!H41)</f>
        <v>#DIV/0!</v>
      </c>
      <c r="V43" s="112" t="e">
        <f t="shared" si="9"/>
        <v>#DIV/0!</v>
      </c>
      <c r="W43" s="113" t="e">
        <f>DATOS!R41*(170.18/DATOS!H41)</f>
        <v>#DIV/0!</v>
      </c>
      <c r="X43" s="112" t="e">
        <f t="shared" si="10"/>
        <v>#DIV/0!</v>
      </c>
      <c r="Y43" s="113" t="e">
        <f>DATOS!S41*(170.18/DATOS!H41)</f>
        <v>#DIV/0!</v>
      </c>
      <c r="Z43" s="112" t="e">
        <f t="shared" si="11"/>
        <v>#DIV/0!</v>
      </c>
      <c r="AA43" s="113" t="e">
        <f>DATOS!T41*(170.18/DATOS!H41)</f>
        <v>#DIV/0!</v>
      </c>
      <c r="AB43" s="112" t="e">
        <f t="shared" si="12"/>
        <v>#DIV/0!</v>
      </c>
      <c r="AC43" s="113" t="e">
        <f>DATOS!U41*(170.18/DATOS!H41)</f>
        <v>#DIV/0!</v>
      </c>
      <c r="AD43" s="112" t="e">
        <f t="shared" si="13"/>
        <v>#DIV/0!</v>
      </c>
      <c r="AE43" s="113" t="e">
        <f>DATOS!V41*(170.18/DATOS!H41)</f>
        <v>#DIV/0!</v>
      </c>
      <c r="AF43" s="112" t="e">
        <f t="shared" si="14"/>
        <v>#DIV/0!</v>
      </c>
      <c r="AG43" s="113" t="e">
        <f>DATOS!W41*(170.18/DATOS!H41)</f>
        <v>#DIV/0!</v>
      </c>
      <c r="AH43" s="112" t="e">
        <f t="shared" si="15"/>
        <v>#DIV/0!</v>
      </c>
      <c r="AI43" s="113" t="e">
        <f>DATOS!X41*(170.18/DATOS!H41)</f>
        <v>#DIV/0!</v>
      </c>
      <c r="AJ43" s="112">
        <f>(DATOS!X41-53.2)/4.56</f>
        <v>-11.666666666666668</v>
      </c>
      <c r="AK43" s="113" t="e">
        <f>DATOS!Y41*(170.18/DATOS!H41)</f>
        <v>#DIV/0!</v>
      </c>
      <c r="AL43" s="112" t="e">
        <f t="shared" si="16"/>
        <v>#DIV/0!</v>
      </c>
      <c r="AM43" s="59" t="e">
        <f t="shared" si="24"/>
        <v>#DIV/0!</v>
      </c>
      <c r="AN43" s="63" t="e">
        <f>DATOS!AA41*(170.18/DATOS!H41)</f>
        <v>#DIV/0!</v>
      </c>
      <c r="AO43" s="64" t="e">
        <f t="shared" si="17"/>
        <v>#DIV/0!</v>
      </c>
      <c r="AP43" s="63" t="e">
        <f>DATOS!AB41*(170.18/DATOS!H41)</f>
        <v>#DIV/0!</v>
      </c>
      <c r="AQ43" s="64" t="e">
        <f t="shared" si="18"/>
        <v>#DIV/0!</v>
      </c>
      <c r="AR43" s="63" t="e">
        <f>DATOS!AC41*(170.18/DATOS!H41)</f>
        <v>#DIV/0!</v>
      </c>
      <c r="AS43" s="64" t="e">
        <f t="shared" si="19"/>
        <v>#DIV/0!</v>
      </c>
      <c r="AT43" s="63" t="e">
        <f>DATOS!AD41*(170.18/DATOS!H41)</f>
        <v>#DIV/0!</v>
      </c>
      <c r="AU43" s="64" t="e">
        <f t="shared" si="20"/>
        <v>#DIV/0!</v>
      </c>
      <c r="AV43" s="63" t="e">
        <f>DATOS!AE41*(170.18/DATOS!H41)</f>
        <v>#DIV/0!</v>
      </c>
      <c r="AW43" s="64" t="e">
        <f t="shared" si="21"/>
        <v>#DIV/0!</v>
      </c>
      <c r="AX43" s="8"/>
      <c r="AY43" s="8"/>
      <c r="AZ43" s="8"/>
      <c r="BA43" s="8"/>
      <c r="BB43" s="8"/>
      <c r="BC43" s="8"/>
      <c r="BI43" s="4"/>
      <c r="BJ43" s="4"/>
      <c r="BK43" s="4"/>
      <c r="BL43" s="17"/>
      <c r="BM43" s="17"/>
      <c r="BN43" s="17"/>
      <c r="BO43" s="17"/>
      <c r="BP43" s="17"/>
      <c r="BQ43" s="17"/>
      <c r="BR43" s="17"/>
      <c r="BS43" s="17"/>
      <c r="BT43" s="6"/>
      <c r="BU43" s="6"/>
      <c r="BW43" s="4" t="e">
        <f>DATOS!Z41*(170.18/DATOS!H41)</f>
        <v>#DIV/0!</v>
      </c>
      <c r="CI43" s="17"/>
      <c r="CJ43" s="14"/>
      <c r="CK43" s="17"/>
      <c r="CL43" s="17"/>
      <c r="CM43" s="17"/>
    </row>
    <row r="44" spans="1:91" ht="15">
      <c r="A44" s="107">
        <v>42</v>
      </c>
      <c r="B44" s="116">
        <f>DATOS!B42</f>
        <v>0</v>
      </c>
      <c r="C44" s="102" t="e">
        <f>(DATOS!G42*(170.18/DATOS!H42)^3)</f>
        <v>#DIV/0!</v>
      </c>
      <c r="D44" s="64" t="e">
        <f t="shared" si="22"/>
        <v>#DIV/0!</v>
      </c>
      <c r="E44" s="63" t="e">
        <f>DATOS!I42*(170.181/DATOS!H42)</f>
        <v>#DIV/0!</v>
      </c>
      <c r="F44" s="64" t="e">
        <f t="shared" si="2"/>
        <v>#DIV/0!</v>
      </c>
      <c r="G44" s="110" t="e">
        <f>DATOS!J42*(170.18/DATOS!H42)</f>
        <v>#DIV/0!</v>
      </c>
      <c r="H44" s="64" t="e">
        <f t="shared" si="23"/>
        <v>#DIV/0!</v>
      </c>
      <c r="I44" s="63" t="e">
        <f>DATOS!K42*(170.18/DATOS!H42)</f>
        <v>#DIV/0!</v>
      </c>
      <c r="J44" s="59" t="e">
        <f t="shared" si="3"/>
        <v>#DIV/0!</v>
      </c>
      <c r="K44" s="63" t="e">
        <f>DATOS!L42*(170.18/DATOS!H42)</f>
        <v>#DIV/0!</v>
      </c>
      <c r="L44" s="59" t="e">
        <f t="shared" si="4"/>
        <v>#DIV/0!</v>
      </c>
      <c r="M44" s="63" t="e">
        <f>DATOS!M42*(170.18/DATOS!H42)</f>
        <v>#DIV/0!</v>
      </c>
      <c r="N44" s="64" t="e">
        <f t="shared" si="5"/>
        <v>#DIV/0!</v>
      </c>
      <c r="O44" s="63" t="e">
        <f>DATOS!N42*(170.18/DATOS!H42)</f>
        <v>#DIV/0!</v>
      </c>
      <c r="P44" s="64" t="e">
        <f t="shared" si="6"/>
        <v>#DIV/0!</v>
      </c>
      <c r="Q44" s="63" t="e">
        <f>DATOS!O42*(170.18/DATOS!H42)</f>
        <v>#DIV/0!</v>
      </c>
      <c r="R44" s="64" t="e">
        <f t="shared" si="7"/>
        <v>#DIV/0!</v>
      </c>
      <c r="S44" s="109" t="e">
        <f>DATOS!P42*(170.18/DATOS!H42)</f>
        <v>#DIV/0!</v>
      </c>
      <c r="T44" s="112" t="e">
        <f t="shared" si="8"/>
        <v>#DIV/0!</v>
      </c>
      <c r="U44" s="113" t="e">
        <f>DATOS!Q42*(170.18/DATOS!H42)</f>
        <v>#DIV/0!</v>
      </c>
      <c r="V44" s="112" t="e">
        <f t="shared" si="9"/>
        <v>#DIV/0!</v>
      </c>
      <c r="W44" s="113" t="e">
        <f>DATOS!R42*(170.18/DATOS!H42)</f>
        <v>#DIV/0!</v>
      </c>
      <c r="X44" s="112" t="e">
        <f t="shared" si="10"/>
        <v>#DIV/0!</v>
      </c>
      <c r="Y44" s="113" t="e">
        <f>DATOS!S42*(170.18/DATOS!H42)</f>
        <v>#DIV/0!</v>
      </c>
      <c r="Z44" s="112" t="e">
        <f t="shared" si="11"/>
        <v>#DIV/0!</v>
      </c>
      <c r="AA44" s="113" t="e">
        <f>DATOS!T42*(170.18/DATOS!H42)</f>
        <v>#DIV/0!</v>
      </c>
      <c r="AB44" s="112" t="e">
        <f t="shared" si="12"/>
        <v>#DIV/0!</v>
      </c>
      <c r="AC44" s="113" t="e">
        <f>DATOS!U42*(170.18/DATOS!H42)</f>
        <v>#DIV/0!</v>
      </c>
      <c r="AD44" s="112" t="e">
        <f t="shared" si="13"/>
        <v>#DIV/0!</v>
      </c>
      <c r="AE44" s="113" t="e">
        <f>DATOS!V42*(170.18/DATOS!H42)</f>
        <v>#DIV/0!</v>
      </c>
      <c r="AF44" s="112" t="e">
        <f t="shared" si="14"/>
        <v>#DIV/0!</v>
      </c>
      <c r="AG44" s="113" t="e">
        <f>DATOS!W42*(170.18/DATOS!H42)</f>
        <v>#DIV/0!</v>
      </c>
      <c r="AH44" s="112" t="e">
        <f t="shared" si="15"/>
        <v>#DIV/0!</v>
      </c>
      <c r="AI44" s="113" t="e">
        <f>DATOS!X42*(170.18/DATOS!H42)</f>
        <v>#DIV/0!</v>
      </c>
      <c r="AJ44" s="112">
        <f>(DATOS!X42-53.2)/4.56</f>
        <v>-11.666666666666668</v>
      </c>
      <c r="AK44" s="113" t="e">
        <f>DATOS!Y42*(170.18/DATOS!H42)</f>
        <v>#DIV/0!</v>
      </c>
      <c r="AL44" s="112" t="e">
        <f t="shared" si="16"/>
        <v>#DIV/0!</v>
      </c>
      <c r="AM44" s="59" t="e">
        <f t="shared" si="24"/>
        <v>#DIV/0!</v>
      </c>
      <c r="AN44" s="63" t="e">
        <f>DATOS!AA42*(170.18/DATOS!H42)</f>
        <v>#DIV/0!</v>
      </c>
      <c r="AO44" s="64" t="e">
        <f t="shared" si="17"/>
        <v>#DIV/0!</v>
      </c>
      <c r="AP44" s="63" t="e">
        <f>DATOS!AB42*(170.18/DATOS!H42)</f>
        <v>#DIV/0!</v>
      </c>
      <c r="AQ44" s="64" t="e">
        <f t="shared" si="18"/>
        <v>#DIV/0!</v>
      </c>
      <c r="AR44" s="63" t="e">
        <f>DATOS!AC42*(170.18/DATOS!H42)</f>
        <v>#DIV/0!</v>
      </c>
      <c r="AS44" s="64" t="e">
        <f t="shared" si="19"/>
        <v>#DIV/0!</v>
      </c>
      <c r="AT44" s="63" t="e">
        <f>DATOS!AD42*(170.18/DATOS!H42)</f>
        <v>#DIV/0!</v>
      </c>
      <c r="AU44" s="64" t="e">
        <f t="shared" si="20"/>
        <v>#DIV/0!</v>
      </c>
      <c r="AV44" s="63" t="e">
        <f>DATOS!AE42*(170.18/DATOS!H42)</f>
        <v>#DIV/0!</v>
      </c>
      <c r="AW44" s="64" t="e">
        <f t="shared" si="21"/>
        <v>#DIV/0!</v>
      </c>
      <c r="AX44" s="8"/>
      <c r="AY44" s="8"/>
      <c r="AZ44" s="8"/>
      <c r="BA44" s="8"/>
      <c r="BB44" s="8"/>
      <c r="BC44" s="8"/>
      <c r="BI44" s="4"/>
      <c r="BJ44" s="4"/>
      <c r="BK44" s="4"/>
      <c r="BL44" s="17"/>
      <c r="BM44" s="17"/>
      <c r="BN44" s="17"/>
      <c r="BO44" s="17"/>
      <c r="BP44" s="17"/>
      <c r="BQ44" s="17"/>
      <c r="BR44" s="17"/>
      <c r="BS44" s="17"/>
      <c r="BT44" s="6"/>
      <c r="BU44" s="6"/>
      <c r="BW44" s="4" t="e">
        <f>DATOS!Z42*(170.18/DATOS!H42)</f>
        <v>#DIV/0!</v>
      </c>
      <c r="CI44" s="17"/>
      <c r="CJ44" s="14"/>
      <c r="CK44" s="17"/>
      <c r="CL44" s="17"/>
      <c r="CM44" s="17"/>
    </row>
    <row r="45" spans="1:91" ht="15">
      <c r="A45" s="107">
        <v>43</v>
      </c>
      <c r="B45" s="116">
        <f>DATOS!B43</f>
        <v>0</v>
      </c>
      <c r="C45" s="102" t="e">
        <f>(DATOS!G43*(170.18/DATOS!H43)^3)</f>
        <v>#DIV/0!</v>
      </c>
      <c r="D45" s="64" t="e">
        <f t="shared" si="22"/>
        <v>#DIV/0!</v>
      </c>
      <c r="E45" s="63" t="e">
        <f>DATOS!I43*(170.181/DATOS!H43)</f>
        <v>#DIV/0!</v>
      </c>
      <c r="F45" s="64" t="e">
        <f t="shared" si="2"/>
        <v>#DIV/0!</v>
      </c>
      <c r="G45" s="110" t="e">
        <f>DATOS!J43*(170.18/DATOS!H43)</f>
        <v>#DIV/0!</v>
      </c>
      <c r="H45" s="64" t="e">
        <f t="shared" si="23"/>
        <v>#DIV/0!</v>
      </c>
      <c r="I45" s="63" t="e">
        <f>DATOS!K43*(170.18/DATOS!H43)</f>
        <v>#DIV/0!</v>
      </c>
      <c r="J45" s="59" t="e">
        <f t="shared" si="3"/>
        <v>#DIV/0!</v>
      </c>
      <c r="K45" s="63" t="e">
        <f>DATOS!L43*(170.18/DATOS!H43)</f>
        <v>#DIV/0!</v>
      </c>
      <c r="L45" s="59" t="e">
        <f t="shared" si="4"/>
        <v>#DIV/0!</v>
      </c>
      <c r="M45" s="63" t="e">
        <f>DATOS!M43*(170.18/DATOS!H43)</f>
        <v>#DIV/0!</v>
      </c>
      <c r="N45" s="64" t="e">
        <f t="shared" si="5"/>
        <v>#DIV/0!</v>
      </c>
      <c r="O45" s="63" t="e">
        <f>DATOS!N43*(170.18/DATOS!H43)</f>
        <v>#DIV/0!</v>
      </c>
      <c r="P45" s="64" t="e">
        <f t="shared" si="6"/>
        <v>#DIV/0!</v>
      </c>
      <c r="Q45" s="63" t="e">
        <f>DATOS!O43*(170.18/DATOS!H43)</f>
        <v>#DIV/0!</v>
      </c>
      <c r="R45" s="64" t="e">
        <f t="shared" si="7"/>
        <v>#DIV/0!</v>
      </c>
      <c r="S45" s="109" t="e">
        <f>DATOS!P43*(170.18/DATOS!H43)</f>
        <v>#DIV/0!</v>
      </c>
      <c r="T45" s="112" t="e">
        <f t="shared" si="8"/>
        <v>#DIV/0!</v>
      </c>
      <c r="U45" s="113" t="e">
        <f>DATOS!Q43*(170.18/DATOS!H43)</f>
        <v>#DIV/0!</v>
      </c>
      <c r="V45" s="112" t="e">
        <f t="shared" si="9"/>
        <v>#DIV/0!</v>
      </c>
      <c r="W45" s="113" t="e">
        <f>DATOS!R43*(170.18/DATOS!H43)</f>
        <v>#DIV/0!</v>
      </c>
      <c r="X45" s="112" t="e">
        <f t="shared" si="10"/>
        <v>#DIV/0!</v>
      </c>
      <c r="Y45" s="113" t="e">
        <f>DATOS!S43*(170.18/DATOS!H43)</f>
        <v>#DIV/0!</v>
      </c>
      <c r="Z45" s="112" t="e">
        <f t="shared" si="11"/>
        <v>#DIV/0!</v>
      </c>
      <c r="AA45" s="113" t="e">
        <f>DATOS!T43*(170.18/DATOS!H43)</f>
        <v>#DIV/0!</v>
      </c>
      <c r="AB45" s="112" t="e">
        <f t="shared" si="12"/>
        <v>#DIV/0!</v>
      </c>
      <c r="AC45" s="113" t="e">
        <f>DATOS!U43*(170.18/DATOS!H43)</f>
        <v>#DIV/0!</v>
      </c>
      <c r="AD45" s="112" t="e">
        <f t="shared" si="13"/>
        <v>#DIV/0!</v>
      </c>
      <c r="AE45" s="113" t="e">
        <f>DATOS!V43*(170.18/DATOS!H43)</f>
        <v>#DIV/0!</v>
      </c>
      <c r="AF45" s="112" t="e">
        <f t="shared" si="14"/>
        <v>#DIV/0!</v>
      </c>
      <c r="AG45" s="113" t="e">
        <f>DATOS!W43*(170.18/DATOS!H43)</f>
        <v>#DIV/0!</v>
      </c>
      <c r="AH45" s="112" t="e">
        <f t="shared" si="15"/>
        <v>#DIV/0!</v>
      </c>
      <c r="AI45" s="113" t="e">
        <f>DATOS!X43*(170.18/DATOS!H43)</f>
        <v>#DIV/0!</v>
      </c>
      <c r="AJ45" s="112">
        <f>(DATOS!X43-53.2)/4.56</f>
        <v>-11.666666666666668</v>
      </c>
      <c r="AK45" s="113" t="e">
        <f>DATOS!Y43*(170.18/DATOS!H43)</f>
        <v>#DIV/0!</v>
      </c>
      <c r="AL45" s="112" t="e">
        <f t="shared" si="16"/>
        <v>#DIV/0!</v>
      </c>
      <c r="AM45" s="59" t="e">
        <f t="shared" si="24"/>
        <v>#DIV/0!</v>
      </c>
      <c r="AN45" s="63" t="e">
        <f>DATOS!AA43*(170.18/DATOS!H43)</f>
        <v>#DIV/0!</v>
      </c>
      <c r="AO45" s="64" t="e">
        <f t="shared" si="17"/>
        <v>#DIV/0!</v>
      </c>
      <c r="AP45" s="63" t="e">
        <f>DATOS!AB43*(170.18/DATOS!H43)</f>
        <v>#DIV/0!</v>
      </c>
      <c r="AQ45" s="64" t="e">
        <f t="shared" si="18"/>
        <v>#DIV/0!</v>
      </c>
      <c r="AR45" s="63" t="e">
        <f>DATOS!AC43*(170.18/DATOS!H43)</f>
        <v>#DIV/0!</v>
      </c>
      <c r="AS45" s="64" t="e">
        <f t="shared" si="19"/>
        <v>#DIV/0!</v>
      </c>
      <c r="AT45" s="63" t="e">
        <f>DATOS!AD43*(170.18/DATOS!H43)</f>
        <v>#DIV/0!</v>
      </c>
      <c r="AU45" s="64" t="e">
        <f t="shared" si="20"/>
        <v>#DIV/0!</v>
      </c>
      <c r="AV45" s="63" t="e">
        <f>DATOS!AE43*(170.18/DATOS!H43)</f>
        <v>#DIV/0!</v>
      </c>
      <c r="AW45" s="64" t="e">
        <f t="shared" si="21"/>
        <v>#DIV/0!</v>
      </c>
      <c r="AX45" s="8"/>
      <c r="AY45" s="8"/>
      <c r="AZ45" s="8"/>
      <c r="BA45" s="8"/>
      <c r="BB45" s="8"/>
      <c r="BC45" s="8"/>
      <c r="BI45" s="4"/>
      <c r="BJ45" s="4"/>
      <c r="BK45" s="4"/>
      <c r="BL45" s="17"/>
      <c r="BM45" s="17"/>
      <c r="BN45" s="17"/>
      <c r="BO45" s="17"/>
      <c r="BP45" s="17"/>
      <c r="BQ45" s="17"/>
      <c r="BR45" s="17"/>
      <c r="BS45" s="17"/>
      <c r="BT45" s="6"/>
      <c r="BU45" s="6"/>
      <c r="BW45" s="4" t="e">
        <f>DATOS!Z43*(170.18/DATOS!H43)</f>
        <v>#DIV/0!</v>
      </c>
      <c r="CI45" s="17"/>
      <c r="CJ45" s="14"/>
      <c r="CK45" s="17"/>
      <c r="CL45" s="17"/>
      <c r="CM45" s="17"/>
    </row>
    <row r="46" spans="1:91" ht="15">
      <c r="A46" s="107">
        <v>44</v>
      </c>
      <c r="B46" s="116">
        <f>DATOS!B44</f>
        <v>0</v>
      </c>
      <c r="C46" s="102" t="e">
        <f>(DATOS!G44*(170.18/DATOS!H44)^3)</f>
        <v>#DIV/0!</v>
      </c>
      <c r="D46" s="64" t="e">
        <f t="shared" si="22"/>
        <v>#DIV/0!</v>
      </c>
      <c r="E46" s="63" t="e">
        <f>DATOS!I44*(170.181/DATOS!H44)</f>
        <v>#DIV/0!</v>
      </c>
      <c r="F46" s="64" t="e">
        <f t="shared" si="2"/>
        <v>#DIV/0!</v>
      </c>
      <c r="G46" s="110" t="e">
        <f>DATOS!J44*(170.18/DATOS!H44)</f>
        <v>#DIV/0!</v>
      </c>
      <c r="H46" s="64" t="e">
        <f t="shared" si="23"/>
        <v>#DIV/0!</v>
      </c>
      <c r="I46" s="63" t="e">
        <f>DATOS!K44*(170.18/DATOS!H44)</f>
        <v>#DIV/0!</v>
      </c>
      <c r="J46" s="59" t="e">
        <f t="shared" si="3"/>
        <v>#DIV/0!</v>
      </c>
      <c r="K46" s="63" t="e">
        <f>DATOS!L44*(170.18/DATOS!H44)</f>
        <v>#DIV/0!</v>
      </c>
      <c r="L46" s="59" t="e">
        <f t="shared" si="4"/>
        <v>#DIV/0!</v>
      </c>
      <c r="M46" s="63" t="e">
        <f>DATOS!M44*(170.18/DATOS!H44)</f>
        <v>#DIV/0!</v>
      </c>
      <c r="N46" s="64" t="e">
        <f t="shared" si="5"/>
        <v>#DIV/0!</v>
      </c>
      <c r="O46" s="63" t="e">
        <f>DATOS!N44*(170.18/DATOS!H44)</f>
        <v>#DIV/0!</v>
      </c>
      <c r="P46" s="64" t="e">
        <f t="shared" si="6"/>
        <v>#DIV/0!</v>
      </c>
      <c r="Q46" s="63" t="e">
        <f>DATOS!O44*(170.18/DATOS!H44)</f>
        <v>#DIV/0!</v>
      </c>
      <c r="R46" s="64" t="e">
        <f t="shared" si="7"/>
        <v>#DIV/0!</v>
      </c>
      <c r="S46" s="109" t="e">
        <f>DATOS!P44*(170.18/DATOS!H44)</f>
        <v>#DIV/0!</v>
      </c>
      <c r="T46" s="112" t="e">
        <f t="shared" si="8"/>
        <v>#DIV/0!</v>
      </c>
      <c r="U46" s="113" t="e">
        <f>DATOS!Q44*(170.18/DATOS!H44)</f>
        <v>#DIV/0!</v>
      </c>
      <c r="V46" s="112" t="e">
        <f t="shared" si="9"/>
        <v>#DIV/0!</v>
      </c>
      <c r="W46" s="113" t="e">
        <f>DATOS!R44*(170.18/DATOS!H44)</f>
        <v>#DIV/0!</v>
      </c>
      <c r="X46" s="112" t="e">
        <f t="shared" si="10"/>
        <v>#DIV/0!</v>
      </c>
      <c r="Y46" s="113" t="e">
        <f>DATOS!S44*(170.18/DATOS!H44)</f>
        <v>#DIV/0!</v>
      </c>
      <c r="Z46" s="112" t="e">
        <f t="shared" si="11"/>
        <v>#DIV/0!</v>
      </c>
      <c r="AA46" s="113" t="e">
        <f>DATOS!T44*(170.18/DATOS!H44)</f>
        <v>#DIV/0!</v>
      </c>
      <c r="AB46" s="112" t="e">
        <f t="shared" si="12"/>
        <v>#DIV/0!</v>
      </c>
      <c r="AC46" s="113" t="e">
        <f>DATOS!U44*(170.18/DATOS!H44)</f>
        <v>#DIV/0!</v>
      </c>
      <c r="AD46" s="112" t="e">
        <f t="shared" si="13"/>
        <v>#DIV/0!</v>
      </c>
      <c r="AE46" s="113" t="e">
        <f>DATOS!V44*(170.18/DATOS!H44)</f>
        <v>#DIV/0!</v>
      </c>
      <c r="AF46" s="112" t="e">
        <f t="shared" si="14"/>
        <v>#DIV/0!</v>
      </c>
      <c r="AG46" s="113" t="e">
        <f>DATOS!W44*(170.18/DATOS!H44)</f>
        <v>#DIV/0!</v>
      </c>
      <c r="AH46" s="112" t="e">
        <f t="shared" si="15"/>
        <v>#DIV/0!</v>
      </c>
      <c r="AI46" s="113" t="e">
        <f>DATOS!X44*(170.18/DATOS!H44)</f>
        <v>#DIV/0!</v>
      </c>
      <c r="AJ46" s="112">
        <f>(DATOS!X44-53.2)/4.56</f>
        <v>-11.666666666666668</v>
      </c>
      <c r="AK46" s="113" t="e">
        <f>DATOS!Y44*(170.18/DATOS!H44)</f>
        <v>#DIV/0!</v>
      </c>
      <c r="AL46" s="112" t="e">
        <f t="shared" si="16"/>
        <v>#DIV/0!</v>
      </c>
      <c r="AM46" s="59" t="e">
        <f t="shared" si="24"/>
        <v>#DIV/0!</v>
      </c>
      <c r="AN46" s="63" t="e">
        <f>DATOS!AA44*(170.18/DATOS!H44)</f>
        <v>#DIV/0!</v>
      </c>
      <c r="AO46" s="64" t="e">
        <f t="shared" si="17"/>
        <v>#DIV/0!</v>
      </c>
      <c r="AP46" s="63" t="e">
        <f>DATOS!AB44*(170.18/DATOS!H44)</f>
        <v>#DIV/0!</v>
      </c>
      <c r="AQ46" s="64" t="e">
        <f t="shared" si="18"/>
        <v>#DIV/0!</v>
      </c>
      <c r="AR46" s="63" t="e">
        <f>DATOS!AC44*(170.18/DATOS!H44)</f>
        <v>#DIV/0!</v>
      </c>
      <c r="AS46" s="64" t="e">
        <f t="shared" si="19"/>
        <v>#DIV/0!</v>
      </c>
      <c r="AT46" s="63" t="e">
        <f>DATOS!AD44*(170.18/DATOS!H44)</f>
        <v>#DIV/0!</v>
      </c>
      <c r="AU46" s="64" t="e">
        <f t="shared" si="20"/>
        <v>#DIV/0!</v>
      </c>
      <c r="AV46" s="63" t="e">
        <f>DATOS!AE44*(170.18/DATOS!H44)</f>
        <v>#DIV/0!</v>
      </c>
      <c r="AW46" s="64" t="e">
        <f t="shared" si="21"/>
        <v>#DIV/0!</v>
      </c>
      <c r="AX46" s="8"/>
      <c r="AY46" s="8"/>
      <c r="AZ46" s="8"/>
      <c r="BA46" s="8"/>
      <c r="BB46" s="8"/>
      <c r="BC46" s="8"/>
      <c r="BI46" s="4"/>
      <c r="BJ46" s="4"/>
      <c r="BK46" s="4"/>
      <c r="BL46" s="17"/>
      <c r="BM46" s="17"/>
      <c r="BN46" s="17"/>
      <c r="BO46" s="17"/>
      <c r="BP46" s="17"/>
      <c r="BQ46" s="17"/>
      <c r="BR46" s="17"/>
      <c r="BS46" s="17"/>
      <c r="BT46" s="6"/>
      <c r="BU46" s="6"/>
      <c r="BW46" s="4" t="e">
        <f>DATOS!Z44*(170.18/DATOS!H44)</f>
        <v>#DIV/0!</v>
      </c>
      <c r="CI46" s="17"/>
      <c r="CJ46" s="14"/>
      <c r="CK46" s="17"/>
      <c r="CL46" s="17"/>
      <c r="CM46" s="17"/>
    </row>
    <row r="47" spans="1:91" ht="15">
      <c r="A47" s="107">
        <v>45</v>
      </c>
      <c r="B47" s="116">
        <f>DATOS!B45</f>
        <v>0</v>
      </c>
      <c r="C47" s="102" t="e">
        <f>(DATOS!G45*(170.18/DATOS!H45)^3)</f>
        <v>#DIV/0!</v>
      </c>
      <c r="D47" s="64" t="e">
        <f t="shared" si="22"/>
        <v>#DIV/0!</v>
      </c>
      <c r="E47" s="63" t="e">
        <f>DATOS!I45*(170.181/DATOS!H45)</f>
        <v>#DIV/0!</v>
      </c>
      <c r="F47" s="64" t="e">
        <f t="shared" si="2"/>
        <v>#DIV/0!</v>
      </c>
      <c r="G47" s="110" t="e">
        <f>DATOS!J45*(170.18/DATOS!H45)</f>
        <v>#DIV/0!</v>
      </c>
      <c r="H47" s="64" t="e">
        <f t="shared" si="23"/>
        <v>#DIV/0!</v>
      </c>
      <c r="I47" s="63" t="e">
        <f>DATOS!K45*(170.18/DATOS!H45)</f>
        <v>#DIV/0!</v>
      </c>
      <c r="J47" s="59" t="e">
        <f t="shared" si="3"/>
        <v>#DIV/0!</v>
      </c>
      <c r="K47" s="63" t="e">
        <f>DATOS!L45*(170.18/DATOS!H45)</f>
        <v>#DIV/0!</v>
      </c>
      <c r="L47" s="59" t="e">
        <f t="shared" si="4"/>
        <v>#DIV/0!</v>
      </c>
      <c r="M47" s="63" t="e">
        <f>DATOS!M45*(170.18/DATOS!H45)</f>
        <v>#DIV/0!</v>
      </c>
      <c r="N47" s="64" t="e">
        <f t="shared" si="5"/>
        <v>#DIV/0!</v>
      </c>
      <c r="O47" s="63" t="e">
        <f>DATOS!N45*(170.18/DATOS!H45)</f>
        <v>#DIV/0!</v>
      </c>
      <c r="P47" s="64" t="e">
        <f t="shared" si="6"/>
        <v>#DIV/0!</v>
      </c>
      <c r="Q47" s="63" t="e">
        <f>DATOS!O45*(170.18/DATOS!H45)</f>
        <v>#DIV/0!</v>
      </c>
      <c r="R47" s="64" t="e">
        <f t="shared" si="7"/>
        <v>#DIV/0!</v>
      </c>
      <c r="S47" s="109" t="e">
        <f>DATOS!P45*(170.18/DATOS!H45)</f>
        <v>#DIV/0!</v>
      </c>
      <c r="T47" s="112" t="e">
        <f t="shared" si="8"/>
        <v>#DIV/0!</v>
      </c>
      <c r="U47" s="113" t="e">
        <f>DATOS!Q45*(170.18/DATOS!H45)</f>
        <v>#DIV/0!</v>
      </c>
      <c r="V47" s="112" t="e">
        <f t="shared" si="9"/>
        <v>#DIV/0!</v>
      </c>
      <c r="W47" s="113" t="e">
        <f>DATOS!R45*(170.18/DATOS!H45)</f>
        <v>#DIV/0!</v>
      </c>
      <c r="X47" s="112" t="e">
        <f t="shared" si="10"/>
        <v>#DIV/0!</v>
      </c>
      <c r="Y47" s="113" t="e">
        <f>DATOS!S45*(170.18/DATOS!H45)</f>
        <v>#DIV/0!</v>
      </c>
      <c r="Z47" s="112" t="e">
        <f t="shared" si="11"/>
        <v>#DIV/0!</v>
      </c>
      <c r="AA47" s="113" t="e">
        <f>DATOS!T45*(170.18/DATOS!H45)</f>
        <v>#DIV/0!</v>
      </c>
      <c r="AB47" s="112" t="e">
        <f t="shared" si="12"/>
        <v>#DIV/0!</v>
      </c>
      <c r="AC47" s="113" t="e">
        <f>DATOS!U45*(170.18/DATOS!H45)</f>
        <v>#DIV/0!</v>
      </c>
      <c r="AD47" s="112" t="e">
        <f t="shared" si="13"/>
        <v>#DIV/0!</v>
      </c>
      <c r="AE47" s="113" t="e">
        <f>DATOS!V45*(170.18/DATOS!H45)</f>
        <v>#DIV/0!</v>
      </c>
      <c r="AF47" s="112" t="e">
        <f t="shared" si="14"/>
        <v>#DIV/0!</v>
      </c>
      <c r="AG47" s="113" t="e">
        <f>DATOS!W45*(170.18/DATOS!H45)</f>
        <v>#DIV/0!</v>
      </c>
      <c r="AH47" s="112" t="e">
        <f t="shared" si="15"/>
        <v>#DIV/0!</v>
      </c>
      <c r="AI47" s="113" t="e">
        <f>DATOS!X45*(170.18/DATOS!H45)</f>
        <v>#DIV/0!</v>
      </c>
      <c r="AJ47" s="112">
        <f>(DATOS!X45-53.2)/4.56</f>
        <v>-11.666666666666668</v>
      </c>
      <c r="AK47" s="113" t="e">
        <f>DATOS!Y45*(170.18/DATOS!H45)</f>
        <v>#DIV/0!</v>
      </c>
      <c r="AL47" s="112" t="e">
        <f t="shared" si="16"/>
        <v>#DIV/0!</v>
      </c>
      <c r="AM47" s="59" t="e">
        <f t="shared" si="24"/>
        <v>#DIV/0!</v>
      </c>
      <c r="AN47" s="63" t="e">
        <f>DATOS!AA45*(170.18/DATOS!H45)</f>
        <v>#DIV/0!</v>
      </c>
      <c r="AO47" s="64" t="e">
        <f t="shared" si="17"/>
        <v>#DIV/0!</v>
      </c>
      <c r="AP47" s="63" t="e">
        <f>DATOS!AB45*(170.18/DATOS!H45)</f>
        <v>#DIV/0!</v>
      </c>
      <c r="AQ47" s="64" t="e">
        <f t="shared" si="18"/>
        <v>#DIV/0!</v>
      </c>
      <c r="AR47" s="63" t="e">
        <f>DATOS!AC45*(170.18/DATOS!H45)</f>
        <v>#DIV/0!</v>
      </c>
      <c r="AS47" s="64" t="e">
        <f t="shared" si="19"/>
        <v>#DIV/0!</v>
      </c>
      <c r="AT47" s="63" t="e">
        <f>DATOS!AD45*(170.18/DATOS!H45)</f>
        <v>#DIV/0!</v>
      </c>
      <c r="AU47" s="64" t="e">
        <f t="shared" si="20"/>
        <v>#DIV/0!</v>
      </c>
      <c r="AV47" s="63" t="e">
        <f>DATOS!AE45*(170.18/DATOS!H45)</f>
        <v>#DIV/0!</v>
      </c>
      <c r="AW47" s="64" t="e">
        <f t="shared" si="21"/>
        <v>#DIV/0!</v>
      </c>
      <c r="AX47" s="8"/>
      <c r="AY47" s="8"/>
      <c r="AZ47" s="8"/>
      <c r="BA47" s="8"/>
      <c r="BB47" s="8"/>
      <c r="BC47" s="8"/>
      <c r="BI47" s="4"/>
      <c r="BJ47" s="4"/>
      <c r="BK47" s="4"/>
      <c r="BL47" s="17"/>
      <c r="BM47" s="17"/>
      <c r="BN47" s="17"/>
      <c r="BO47" s="17"/>
      <c r="BP47" s="17"/>
      <c r="BQ47" s="17"/>
      <c r="BR47" s="17"/>
      <c r="BS47" s="17"/>
      <c r="BT47" s="6"/>
      <c r="BU47" s="6"/>
      <c r="BW47" s="4" t="e">
        <f>DATOS!Z45*(170.18/DATOS!H45)</f>
        <v>#DIV/0!</v>
      </c>
      <c r="CI47" s="17"/>
      <c r="CJ47" s="14"/>
      <c r="CK47" s="17"/>
      <c r="CL47" s="17"/>
      <c r="CM47" s="17"/>
    </row>
    <row r="48" spans="1:91" ht="15">
      <c r="A48" s="107">
        <v>46</v>
      </c>
      <c r="B48" s="116">
        <f>DATOS!B46</f>
        <v>0</v>
      </c>
      <c r="C48" s="102" t="e">
        <f>(DATOS!G46*(170.18/DATOS!H46)^3)</f>
        <v>#DIV/0!</v>
      </c>
      <c r="D48" s="64" t="e">
        <f t="shared" si="22"/>
        <v>#DIV/0!</v>
      </c>
      <c r="E48" s="63" t="e">
        <f>DATOS!I46*(170.181/DATOS!H46)</f>
        <v>#DIV/0!</v>
      </c>
      <c r="F48" s="64" t="e">
        <f t="shared" si="2"/>
        <v>#DIV/0!</v>
      </c>
      <c r="G48" s="110" t="e">
        <f>DATOS!J46*(170.18/DATOS!H46)</f>
        <v>#DIV/0!</v>
      </c>
      <c r="H48" s="64" t="e">
        <f t="shared" si="23"/>
        <v>#DIV/0!</v>
      </c>
      <c r="I48" s="63" t="e">
        <f>DATOS!K46*(170.18/DATOS!H46)</f>
        <v>#DIV/0!</v>
      </c>
      <c r="J48" s="59" t="e">
        <f t="shared" si="3"/>
        <v>#DIV/0!</v>
      </c>
      <c r="K48" s="63" t="e">
        <f>DATOS!L46*(170.18/DATOS!H46)</f>
        <v>#DIV/0!</v>
      </c>
      <c r="L48" s="59" t="e">
        <f t="shared" si="4"/>
        <v>#DIV/0!</v>
      </c>
      <c r="M48" s="63" t="e">
        <f>DATOS!M46*(170.18/DATOS!H46)</f>
        <v>#DIV/0!</v>
      </c>
      <c r="N48" s="64" t="e">
        <f t="shared" si="5"/>
        <v>#DIV/0!</v>
      </c>
      <c r="O48" s="63" t="e">
        <f>DATOS!N46*(170.18/DATOS!H46)</f>
        <v>#DIV/0!</v>
      </c>
      <c r="P48" s="64" t="e">
        <f t="shared" si="6"/>
        <v>#DIV/0!</v>
      </c>
      <c r="Q48" s="63" t="e">
        <f>DATOS!O46*(170.18/DATOS!H46)</f>
        <v>#DIV/0!</v>
      </c>
      <c r="R48" s="64" t="e">
        <f t="shared" si="7"/>
        <v>#DIV/0!</v>
      </c>
      <c r="S48" s="109" t="e">
        <f>DATOS!P46*(170.18/DATOS!H46)</f>
        <v>#DIV/0!</v>
      </c>
      <c r="T48" s="112" t="e">
        <f t="shared" si="8"/>
        <v>#DIV/0!</v>
      </c>
      <c r="U48" s="113" t="e">
        <f>DATOS!Q46*(170.18/DATOS!H46)</f>
        <v>#DIV/0!</v>
      </c>
      <c r="V48" s="112" t="e">
        <f t="shared" si="9"/>
        <v>#DIV/0!</v>
      </c>
      <c r="W48" s="113" t="e">
        <f>DATOS!R46*(170.18/DATOS!H46)</f>
        <v>#DIV/0!</v>
      </c>
      <c r="X48" s="112" t="e">
        <f t="shared" si="10"/>
        <v>#DIV/0!</v>
      </c>
      <c r="Y48" s="113" t="e">
        <f>DATOS!S46*(170.18/DATOS!H46)</f>
        <v>#DIV/0!</v>
      </c>
      <c r="Z48" s="112" t="e">
        <f t="shared" si="11"/>
        <v>#DIV/0!</v>
      </c>
      <c r="AA48" s="113" t="e">
        <f>DATOS!T46*(170.18/DATOS!H46)</f>
        <v>#DIV/0!</v>
      </c>
      <c r="AB48" s="112" t="e">
        <f t="shared" si="12"/>
        <v>#DIV/0!</v>
      </c>
      <c r="AC48" s="113" t="e">
        <f>DATOS!U46*(170.18/DATOS!H46)</f>
        <v>#DIV/0!</v>
      </c>
      <c r="AD48" s="112" t="e">
        <f t="shared" si="13"/>
        <v>#DIV/0!</v>
      </c>
      <c r="AE48" s="113" t="e">
        <f>DATOS!V46*(170.18/DATOS!H46)</f>
        <v>#DIV/0!</v>
      </c>
      <c r="AF48" s="112" t="e">
        <f t="shared" si="14"/>
        <v>#DIV/0!</v>
      </c>
      <c r="AG48" s="113" t="e">
        <f>DATOS!W46*(170.18/DATOS!H46)</f>
        <v>#DIV/0!</v>
      </c>
      <c r="AH48" s="112" t="e">
        <f t="shared" si="15"/>
        <v>#DIV/0!</v>
      </c>
      <c r="AI48" s="113" t="e">
        <f>DATOS!X46*(170.18/DATOS!H46)</f>
        <v>#DIV/0!</v>
      </c>
      <c r="AJ48" s="112">
        <f>(DATOS!X46-53.2)/4.56</f>
        <v>-11.666666666666668</v>
      </c>
      <c r="AK48" s="113" t="e">
        <f>DATOS!Y46*(170.18/DATOS!H46)</f>
        <v>#DIV/0!</v>
      </c>
      <c r="AL48" s="112" t="e">
        <f t="shared" si="16"/>
        <v>#DIV/0!</v>
      </c>
      <c r="AM48" s="59" t="e">
        <f t="shared" si="24"/>
        <v>#DIV/0!</v>
      </c>
      <c r="AN48" s="63" t="e">
        <f>DATOS!AA46*(170.18/DATOS!H46)</f>
        <v>#DIV/0!</v>
      </c>
      <c r="AO48" s="64" t="e">
        <f t="shared" si="17"/>
        <v>#DIV/0!</v>
      </c>
      <c r="AP48" s="63" t="e">
        <f>DATOS!AB46*(170.18/DATOS!H46)</f>
        <v>#DIV/0!</v>
      </c>
      <c r="AQ48" s="64" t="e">
        <f t="shared" si="18"/>
        <v>#DIV/0!</v>
      </c>
      <c r="AR48" s="63" t="e">
        <f>DATOS!AC46*(170.18/DATOS!H46)</f>
        <v>#DIV/0!</v>
      </c>
      <c r="AS48" s="64" t="e">
        <f t="shared" si="19"/>
        <v>#DIV/0!</v>
      </c>
      <c r="AT48" s="63" t="e">
        <f>DATOS!AD46*(170.18/DATOS!H46)</f>
        <v>#DIV/0!</v>
      </c>
      <c r="AU48" s="64" t="e">
        <f t="shared" si="20"/>
        <v>#DIV/0!</v>
      </c>
      <c r="AV48" s="63" t="e">
        <f>DATOS!AE46*(170.18/DATOS!H46)</f>
        <v>#DIV/0!</v>
      </c>
      <c r="AW48" s="64" t="e">
        <f t="shared" si="21"/>
        <v>#DIV/0!</v>
      </c>
      <c r="AX48" s="8"/>
      <c r="AY48" s="8"/>
      <c r="AZ48" s="8"/>
      <c r="BA48" s="8"/>
      <c r="BB48" s="8"/>
      <c r="BC48" s="8"/>
      <c r="BI48" s="4"/>
      <c r="BJ48" s="4"/>
      <c r="BK48" s="4"/>
      <c r="BL48" s="17"/>
      <c r="BM48" s="17"/>
      <c r="BN48" s="17"/>
      <c r="BO48" s="17"/>
      <c r="BP48" s="17"/>
      <c r="BQ48" s="17"/>
      <c r="BR48" s="17"/>
      <c r="BS48" s="17"/>
      <c r="BT48" s="6"/>
      <c r="BU48" s="6"/>
      <c r="BW48" s="4" t="e">
        <f>DATOS!Z46*(170.18/DATOS!H46)</f>
        <v>#DIV/0!</v>
      </c>
      <c r="CI48" s="17"/>
      <c r="CJ48" s="14"/>
      <c r="CK48" s="17"/>
      <c r="CL48" s="17"/>
      <c r="CM48" s="17"/>
    </row>
    <row r="49" spans="1:91" ht="15">
      <c r="A49" s="107">
        <v>47</v>
      </c>
      <c r="B49" s="116">
        <f>DATOS!B47</f>
        <v>0</v>
      </c>
      <c r="C49" s="102" t="e">
        <f>(DATOS!G47*(170.18/DATOS!H47)^3)</f>
        <v>#DIV/0!</v>
      </c>
      <c r="D49" s="64" t="e">
        <f t="shared" si="22"/>
        <v>#DIV/0!</v>
      </c>
      <c r="E49" s="63" t="e">
        <f>DATOS!I47*(170.181/DATOS!H47)</f>
        <v>#DIV/0!</v>
      </c>
      <c r="F49" s="64" t="e">
        <f t="shared" si="2"/>
        <v>#DIV/0!</v>
      </c>
      <c r="G49" s="110" t="e">
        <f>DATOS!J47*(170.18/DATOS!H47)</f>
        <v>#DIV/0!</v>
      </c>
      <c r="H49" s="64" t="e">
        <f t="shared" si="23"/>
        <v>#DIV/0!</v>
      </c>
      <c r="I49" s="63" t="e">
        <f>DATOS!K47*(170.18/DATOS!H47)</f>
        <v>#DIV/0!</v>
      </c>
      <c r="J49" s="59" t="e">
        <f t="shared" si="3"/>
        <v>#DIV/0!</v>
      </c>
      <c r="K49" s="63" t="e">
        <f>DATOS!L47*(170.18/DATOS!H47)</f>
        <v>#DIV/0!</v>
      </c>
      <c r="L49" s="59" t="e">
        <f t="shared" si="4"/>
        <v>#DIV/0!</v>
      </c>
      <c r="M49" s="63" t="e">
        <f>DATOS!M47*(170.18/DATOS!H47)</f>
        <v>#DIV/0!</v>
      </c>
      <c r="N49" s="64" t="e">
        <f t="shared" si="5"/>
        <v>#DIV/0!</v>
      </c>
      <c r="O49" s="63" t="e">
        <f>DATOS!N47*(170.18/DATOS!H47)</f>
        <v>#DIV/0!</v>
      </c>
      <c r="P49" s="64" t="e">
        <f t="shared" si="6"/>
        <v>#DIV/0!</v>
      </c>
      <c r="Q49" s="63" t="e">
        <f>DATOS!O47*(170.18/DATOS!H47)</f>
        <v>#DIV/0!</v>
      </c>
      <c r="R49" s="64" t="e">
        <f t="shared" si="7"/>
        <v>#DIV/0!</v>
      </c>
      <c r="S49" s="109" t="e">
        <f>DATOS!P47*(170.18/DATOS!H47)</f>
        <v>#DIV/0!</v>
      </c>
      <c r="T49" s="112" t="e">
        <f t="shared" si="8"/>
        <v>#DIV/0!</v>
      </c>
      <c r="U49" s="113" t="e">
        <f>DATOS!Q47*(170.18/DATOS!H47)</f>
        <v>#DIV/0!</v>
      </c>
      <c r="V49" s="112" t="e">
        <f t="shared" si="9"/>
        <v>#DIV/0!</v>
      </c>
      <c r="W49" s="113" t="e">
        <f>DATOS!R47*(170.18/DATOS!H47)</f>
        <v>#DIV/0!</v>
      </c>
      <c r="X49" s="112" t="e">
        <f t="shared" si="10"/>
        <v>#DIV/0!</v>
      </c>
      <c r="Y49" s="113" t="e">
        <f>DATOS!S47*(170.18/DATOS!H47)</f>
        <v>#DIV/0!</v>
      </c>
      <c r="Z49" s="112" t="e">
        <f t="shared" si="11"/>
        <v>#DIV/0!</v>
      </c>
      <c r="AA49" s="113" t="e">
        <f>DATOS!T47*(170.18/DATOS!H47)</f>
        <v>#DIV/0!</v>
      </c>
      <c r="AB49" s="112" t="e">
        <f t="shared" si="12"/>
        <v>#DIV/0!</v>
      </c>
      <c r="AC49" s="113" t="e">
        <f>DATOS!U47*(170.18/DATOS!H47)</f>
        <v>#DIV/0!</v>
      </c>
      <c r="AD49" s="112" t="e">
        <f t="shared" si="13"/>
        <v>#DIV/0!</v>
      </c>
      <c r="AE49" s="113" t="e">
        <f>DATOS!V47*(170.18/DATOS!H47)</f>
        <v>#DIV/0!</v>
      </c>
      <c r="AF49" s="112" t="e">
        <f t="shared" si="14"/>
        <v>#DIV/0!</v>
      </c>
      <c r="AG49" s="113" t="e">
        <f>DATOS!W47*(170.18/DATOS!H47)</f>
        <v>#DIV/0!</v>
      </c>
      <c r="AH49" s="112" t="e">
        <f t="shared" si="15"/>
        <v>#DIV/0!</v>
      </c>
      <c r="AI49" s="113" t="e">
        <f>DATOS!X47*(170.18/DATOS!H47)</f>
        <v>#DIV/0!</v>
      </c>
      <c r="AJ49" s="112">
        <f>(DATOS!X47-53.2)/4.56</f>
        <v>-11.666666666666668</v>
      </c>
      <c r="AK49" s="113" t="e">
        <f>DATOS!Y47*(170.18/DATOS!H47)</f>
        <v>#DIV/0!</v>
      </c>
      <c r="AL49" s="112" t="e">
        <f t="shared" si="16"/>
        <v>#DIV/0!</v>
      </c>
      <c r="AM49" s="59" t="e">
        <f t="shared" si="24"/>
        <v>#DIV/0!</v>
      </c>
      <c r="AN49" s="63" t="e">
        <f>DATOS!AA47*(170.18/DATOS!H47)</f>
        <v>#DIV/0!</v>
      </c>
      <c r="AO49" s="64" t="e">
        <f t="shared" si="17"/>
        <v>#DIV/0!</v>
      </c>
      <c r="AP49" s="63" t="e">
        <f>DATOS!AB47*(170.18/DATOS!H47)</f>
        <v>#DIV/0!</v>
      </c>
      <c r="AQ49" s="64" t="e">
        <f t="shared" si="18"/>
        <v>#DIV/0!</v>
      </c>
      <c r="AR49" s="63" t="e">
        <f>DATOS!AC47*(170.18/DATOS!H47)</f>
        <v>#DIV/0!</v>
      </c>
      <c r="AS49" s="64" t="e">
        <f t="shared" si="19"/>
        <v>#DIV/0!</v>
      </c>
      <c r="AT49" s="63" t="e">
        <f>DATOS!AD47*(170.18/DATOS!H47)</f>
        <v>#DIV/0!</v>
      </c>
      <c r="AU49" s="64" t="e">
        <f t="shared" si="20"/>
        <v>#DIV/0!</v>
      </c>
      <c r="AV49" s="63" t="e">
        <f>DATOS!AE47*(170.18/DATOS!H47)</f>
        <v>#DIV/0!</v>
      </c>
      <c r="AW49" s="64" t="e">
        <f t="shared" si="21"/>
        <v>#DIV/0!</v>
      </c>
      <c r="AX49" s="8"/>
      <c r="AY49" s="8"/>
      <c r="AZ49" s="8"/>
      <c r="BA49" s="8"/>
      <c r="BB49" s="8"/>
      <c r="BC49" s="8"/>
      <c r="BI49" s="4"/>
      <c r="BJ49" s="4"/>
      <c r="BK49" s="4"/>
      <c r="BL49" s="17"/>
      <c r="BM49" s="17"/>
      <c r="BN49" s="17"/>
      <c r="BO49" s="17"/>
      <c r="BP49" s="17"/>
      <c r="BQ49" s="17"/>
      <c r="BR49" s="17"/>
      <c r="BS49" s="17"/>
      <c r="BT49" s="6"/>
      <c r="BU49" s="6"/>
      <c r="BW49" s="4" t="e">
        <f>DATOS!Z47*(170.18/DATOS!H47)</f>
        <v>#DIV/0!</v>
      </c>
      <c r="CI49" s="17"/>
      <c r="CJ49" s="14"/>
      <c r="CK49" s="17"/>
      <c r="CL49" s="17"/>
      <c r="CM49" s="17"/>
    </row>
    <row r="50" spans="1:91" ht="15">
      <c r="A50" s="107">
        <v>48</v>
      </c>
      <c r="B50" s="116">
        <f>DATOS!B48</f>
        <v>0</v>
      </c>
      <c r="C50" s="102" t="e">
        <f>(DATOS!G48*(170.18/DATOS!H48)^3)</f>
        <v>#DIV/0!</v>
      </c>
      <c r="D50" s="64" t="e">
        <f t="shared" si="22"/>
        <v>#DIV/0!</v>
      </c>
      <c r="E50" s="63" t="e">
        <f>DATOS!I48*(170.181/DATOS!H48)</f>
        <v>#DIV/0!</v>
      </c>
      <c r="F50" s="64" t="e">
        <f t="shared" si="2"/>
        <v>#DIV/0!</v>
      </c>
      <c r="G50" s="110" t="e">
        <f>DATOS!J48*(170.18/DATOS!H48)</f>
        <v>#DIV/0!</v>
      </c>
      <c r="H50" s="64" t="e">
        <f t="shared" si="23"/>
        <v>#DIV/0!</v>
      </c>
      <c r="I50" s="63" t="e">
        <f>DATOS!K48*(170.18/DATOS!H48)</f>
        <v>#DIV/0!</v>
      </c>
      <c r="J50" s="59" t="e">
        <f t="shared" si="3"/>
        <v>#DIV/0!</v>
      </c>
      <c r="K50" s="63" t="e">
        <f>DATOS!L48*(170.18/DATOS!H48)</f>
        <v>#DIV/0!</v>
      </c>
      <c r="L50" s="59" t="e">
        <f t="shared" si="4"/>
        <v>#DIV/0!</v>
      </c>
      <c r="M50" s="63" t="e">
        <f>DATOS!M48*(170.18/DATOS!H48)</f>
        <v>#DIV/0!</v>
      </c>
      <c r="N50" s="64" t="e">
        <f t="shared" si="5"/>
        <v>#DIV/0!</v>
      </c>
      <c r="O50" s="63" t="e">
        <f>DATOS!N48*(170.18/DATOS!H48)</f>
        <v>#DIV/0!</v>
      </c>
      <c r="P50" s="64" t="e">
        <f t="shared" si="6"/>
        <v>#DIV/0!</v>
      </c>
      <c r="Q50" s="63" t="e">
        <f>DATOS!O48*(170.18/DATOS!H48)</f>
        <v>#DIV/0!</v>
      </c>
      <c r="R50" s="64" t="e">
        <f t="shared" si="7"/>
        <v>#DIV/0!</v>
      </c>
      <c r="S50" s="109" t="e">
        <f>DATOS!P48*(170.18/DATOS!H48)</f>
        <v>#DIV/0!</v>
      </c>
      <c r="T50" s="112" t="e">
        <f t="shared" si="8"/>
        <v>#DIV/0!</v>
      </c>
      <c r="U50" s="113" t="e">
        <f>DATOS!Q48*(170.18/DATOS!H48)</f>
        <v>#DIV/0!</v>
      </c>
      <c r="V50" s="112" t="e">
        <f t="shared" si="9"/>
        <v>#DIV/0!</v>
      </c>
      <c r="W50" s="113" t="e">
        <f>DATOS!R48*(170.18/DATOS!H48)</f>
        <v>#DIV/0!</v>
      </c>
      <c r="X50" s="112" t="e">
        <f t="shared" si="10"/>
        <v>#DIV/0!</v>
      </c>
      <c r="Y50" s="113" t="e">
        <f>DATOS!S48*(170.18/DATOS!H48)</f>
        <v>#DIV/0!</v>
      </c>
      <c r="Z50" s="112" t="e">
        <f t="shared" si="11"/>
        <v>#DIV/0!</v>
      </c>
      <c r="AA50" s="113" t="e">
        <f>DATOS!T48*(170.18/DATOS!H48)</f>
        <v>#DIV/0!</v>
      </c>
      <c r="AB50" s="112" t="e">
        <f t="shared" si="12"/>
        <v>#DIV/0!</v>
      </c>
      <c r="AC50" s="113" t="e">
        <f>DATOS!U48*(170.18/DATOS!H48)</f>
        <v>#DIV/0!</v>
      </c>
      <c r="AD50" s="112" t="e">
        <f t="shared" si="13"/>
        <v>#DIV/0!</v>
      </c>
      <c r="AE50" s="113" t="e">
        <f>DATOS!V48*(170.18/DATOS!H48)</f>
        <v>#DIV/0!</v>
      </c>
      <c r="AF50" s="112" t="e">
        <f t="shared" si="14"/>
        <v>#DIV/0!</v>
      </c>
      <c r="AG50" s="113" t="e">
        <f>DATOS!W48*(170.18/DATOS!H48)</f>
        <v>#DIV/0!</v>
      </c>
      <c r="AH50" s="112" t="e">
        <f t="shared" si="15"/>
        <v>#DIV/0!</v>
      </c>
      <c r="AI50" s="113" t="e">
        <f>DATOS!X48*(170.18/DATOS!H48)</f>
        <v>#DIV/0!</v>
      </c>
      <c r="AJ50" s="112">
        <f>(DATOS!X48-53.2)/4.56</f>
        <v>-11.666666666666668</v>
      </c>
      <c r="AK50" s="113" t="e">
        <f>DATOS!Y48*(170.18/DATOS!H48)</f>
        <v>#DIV/0!</v>
      </c>
      <c r="AL50" s="112" t="e">
        <f t="shared" si="16"/>
        <v>#DIV/0!</v>
      </c>
      <c r="AM50" s="59" t="e">
        <f t="shared" si="24"/>
        <v>#DIV/0!</v>
      </c>
      <c r="AN50" s="63" t="e">
        <f>DATOS!AA48*(170.18/DATOS!H48)</f>
        <v>#DIV/0!</v>
      </c>
      <c r="AO50" s="64" t="e">
        <f t="shared" si="17"/>
        <v>#DIV/0!</v>
      </c>
      <c r="AP50" s="63" t="e">
        <f>DATOS!AB48*(170.18/DATOS!H48)</f>
        <v>#DIV/0!</v>
      </c>
      <c r="AQ50" s="64" t="e">
        <f t="shared" si="18"/>
        <v>#DIV/0!</v>
      </c>
      <c r="AR50" s="63" t="e">
        <f>DATOS!AC48*(170.18/DATOS!H48)</f>
        <v>#DIV/0!</v>
      </c>
      <c r="AS50" s="64" t="e">
        <f t="shared" si="19"/>
        <v>#DIV/0!</v>
      </c>
      <c r="AT50" s="63" t="e">
        <f>DATOS!AD48*(170.18/DATOS!H48)</f>
        <v>#DIV/0!</v>
      </c>
      <c r="AU50" s="64" t="e">
        <f t="shared" si="20"/>
        <v>#DIV/0!</v>
      </c>
      <c r="AV50" s="63" t="e">
        <f>DATOS!AE48*(170.18/DATOS!H48)</f>
        <v>#DIV/0!</v>
      </c>
      <c r="AW50" s="64" t="e">
        <f t="shared" si="21"/>
        <v>#DIV/0!</v>
      </c>
      <c r="AX50" s="8"/>
      <c r="AY50" s="8"/>
      <c r="AZ50" s="8"/>
      <c r="BA50" s="8"/>
      <c r="BB50" s="8"/>
      <c r="BC50" s="8"/>
      <c r="BI50" s="4"/>
      <c r="BJ50" s="4"/>
      <c r="BK50" s="4"/>
      <c r="BL50" s="17"/>
      <c r="BM50" s="17"/>
      <c r="BN50" s="17"/>
      <c r="BO50" s="17"/>
      <c r="BP50" s="17"/>
      <c r="BQ50" s="17"/>
      <c r="BR50" s="17"/>
      <c r="BS50" s="17"/>
      <c r="BT50" s="6"/>
      <c r="BU50" s="6"/>
      <c r="BW50" s="4" t="e">
        <f>DATOS!Z48*(170.18/DATOS!H48)</f>
        <v>#DIV/0!</v>
      </c>
      <c r="CI50" s="17"/>
      <c r="CJ50" s="14"/>
      <c r="CK50" s="17"/>
      <c r="CL50" s="17"/>
      <c r="CM50" s="17"/>
    </row>
    <row r="51" spans="1:91" ht="15">
      <c r="A51" s="107">
        <v>49</v>
      </c>
      <c r="B51" s="116">
        <f>DATOS!B49</f>
        <v>0</v>
      </c>
      <c r="C51" s="102" t="e">
        <f>(DATOS!G49*(170.18/DATOS!H49)^3)</f>
        <v>#DIV/0!</v>
      </c>
      <c r="D51" s="64" t="e">
        <f t="shared" si="22"/>
        <v>#DIV/0!</v>
      </c>
      <c r="E51" s="63" t="e">
        <f>DATOS!I49*(170.181/DATOS!H49)</f>
        <v>#DIV/0!</v>
      </c>
      <c r="F51" s="64" t="e">
        <f t="shared" si="2"/>
        <v>#DIV/0!</v>
      </c>
      <c r="G51" s="110" t="e">
        <f>DATOS!J49*(170.18/DATOS!H49)</f>
        <v>#DIV/0!</v>
      </c>
      <c r="H51" s="64" t="e">
        <f t="shared" si="23"/>
        <v>#DIV/0!</v>
      </c>
      <c r="I51" s="63" t="e">
        <f>DATOS!K49*(170.18/DATOS!H49)</f>
        <v>#DIV/0!</v>
      </c>
      <c r="J51" s="59" t="e">
        <f t="shared" si="3"/>
        <v>#DIV/0!</v>
      </c>
      <c r="K51" s="63" t="e">
        <f>DATOS!L49*(170.18/DATOS!H49)</f>
        <v>#DIV/0!</v>
      </c>
      <c r="L51" s="59" t="e">
        <f t="shared" si="4"/>
        <v>#DIV/0!</v>
      </c>
      <c r="M51" s="63" t="e">
        <f>DATOS!M49*(170.18/DATOS!H49)</f>
        <v>#DIV/0!</v>
      </c>
      <c r="N51" s="64" t="e">
        <f t="shared" si="5"/>
        <v>#DIV/0!</v>
      </c>
      <c r="O51" s="63" t="e">
        <f>DATOS!N49*(170.18/DATOS!H49)</f>
        <v>#DIV/0!</v>
      </c>
      <c r="P51" s="64" t="e">
        <f t="shared" si="6"/>
        <v>#DIV/0!</v>
      </c>
      <c r="Q51" s="63" t="e">
        <f>DATOS!O49*(170.18/DATOS!H49)</f>
        <v>#DIV/0!</v>
      </c>
      <c r="R51" s="64" t="e">
        <f t="shared" si="7"/>
        <v>#DIV/0!</v>
      </c>
      <c r="S51" s="109" t="e">
        <f>DATOS!P49*(170.18/DATOS!H49)</f>
        <v>#DIV/0!</v>
      </c>
      <c r="T51" s="112" t="e">
        <f t="shared" si="8"/>
        <v>#DIV/0!</v>
      </c>
      <c r="U51" s="113" t="e">
        <f>DATOS!Q49*(170.18/DATOS!H49)</f>
        <v>#DIV/0!</v>
      </c>
      <c r="V51" s="112" t="e">
        <f t="shared" si="9"/>
        <v>#DIV/0!</v>
      </c>
      <c r="W51" s="113" t="e">
        <f>DATOS!R49*(170.18/DATOS!H49)</f>
        <v>#DIV/0!</v>
      </c>
      <c r="X51" s="112" t="e">
        <f t="shared" si="10"/>
        <v>#DIV/0!</v>
      </c>
      <c r="Y51" s="113" t="e">
        <f>DATOS!S49*(170.18/DATOS!H49)</f>
        <v>#DIV/0!</v>
      </c>
      <c r="Z51" s="112" t="e">
        <f t="shared" si="11"/>
        <v>#DIV/0!</v>
      </c>
      <c r="AA51" s="113" t="e">
        <f>DATOS!T49*(170.18/DATOS!H49)</f>
        <v>#DIV/0!</v>
      </c>
      <c r="AB51" s="112" t="e">
        <f t="shared" si="12"/>
        <v>#DIV/0!</v>
      </c>
      <c r="AC51" s="113" t="e">
        <f>DATOS!U49*(170.18/DATOS!H49)</f>
        <v>#DIV/0!</v>
      </c>
      <c r="AD51" s="112" t="e">
        <f t="shared" si="13"/>
        <v>#DIV/0!</v>
      </c>
      <c r="AE51" s="113" t="e">
        <f>DATOS!V49*(170.18/DATOS!H49)</f>
        <v>#DIV/0!</v>
      </c>
      <c r="AF51" s="112" t="e">
        <f t="shared" si="14"/>
        <v>#DIV/0!</v>
      </c>
      <c r="AG51" s="113" t="e">
        <f>DATOS!W49*(170.18/DATOS!H49)</f>
        <v>#DIV/0!</v>
      </c>
      <c r="AH51" s="112" t="e">
        <f t="shared" si="15"/>
        <v>#DIV/0!</v>
      </c>
      <c r="AI51" s="113" t="e">
        <f>DATOS!X49*(170.18/DATOS!H49)</f>
        <v>#DIV/0!</v>
      </c>
      <c r="AJ51" s="112">
        <f>(DATOS!X49-53.2)/4.56</f>
        <v>-11.666666666666668</v>
      </c>
      <c r="AK51" s="113" t="e">
        <f>DATOS!Y49*(170.18/DATOS!H49)</f>
        <v>#DIV/0!</v>
      </c>
      <c r="AL51" s="112" t="e">
        <f t="shared" si="16"/>
        <v>#DIV/0!</v>
      </c>
      <c r="AM51" s="59" t="e">
        <f t="shared" si="24"/>
        <v>#DIV/0!</v>
      </c>
      <c r="AN51" s="63" t="e">
        <f>DATOS!AA49*(170.18/DATOS!H49)</f>
        <v>#DIV/0!</v>
      </c>
      <c r="AO51" s="64" t="e">
        <f t="shared" si="17"/>
        <v>#DIV/0!</v>
      </c>
      <c r="AP51" s="63" t="e">
        <f>DATOS!AB49*(170.18/DATOS!H49)</f>
        <v>#DIV/0!</v>
      </c>
      <c r="AQ51" s="64" t="e">
        <f t="shared" si="18"/>
        <v>#DIV/0!</v>
      </c>
      <c r="AR51" s="63" t="e">
        <f>DATOS!AC49*(170.18/DATOS!H49)</f>
        <v>#DIV/0!</v>
      </c>
      <c r="AS51" s="64" t="e">
        <f t="shared" si="19"/>
        <v>#DIV/0!</v>
      </c>
      <c r="AT51" s="63" t="e">
        <f>DATOS!AD49*(170.18/DATOS!H49)</f>
        <v>#DIV/0!</v>
      </c>
      <c r="AU51" s="64" t="e">
        <f t="shared" si="20"/>
        <v>#DIV/0!</v>
      </c>
      <c r="AV51" s="63" t="e">
        <f>DATOS!AE49*(170.18/DATOS!H49)</f>
        <v>#DIV/0!</v>
      </c>
      <c r="AW51" s="64" t="e">
        <f t="shared" si="21"/>
        <v>#DIV/0!</v>
      </c>
      <c r="AX51" s="8"/>
      <c r="AY51" s="8"/>
      <c r="AZ51" s="8"/>
      <c r="BA51" s="8"/>
      <c r="BB51" s="8"/>
      <c r="BC51" s="8"/>
      <c r="BI51" s="4"/>
      <c r="BJ51" s="4"/>
      <c r="BK51" s="4"/>
      <c r="BL51" s="17"/>
      <c r="BM51" s="17"/>
      <c r="BN51" s="17"/>
      <c r="BO51" s="17"/>
      <c r="BP51" s="17"/>
      <c r="BQ51" s="17"/>
      <c r="BR51" s="17"/>
      <c r="BS51" s="17"/>
      <c r="BT51" s="6"/>
      <c r="BU51" s="6"/>
      <c r="BW51" s="4" t="e">
        <f>DATOS!Z49*(170.18/DATOS!H49)</f>
        <v>#DIV/0!</v>
      </c>
      <c r="CI51" s="17"/>
      <c r="CJ51" s="14"/>
      <c r="CK51" s="17"/>
      <c r="CL51" s="17"/>
      <c r="CM51" s="17"/>
    </row>
    <row r="52" spans="1:91" ht="15">
      <c r="A52" s="107">
        <v>50</v>
      </c>
      <c r="B52" s="116">
        <f>DATOS!B50</f>
        <v>0</v>
      </c>
      <c r="C52" s="102" t="e">
        <f>(DATOS!G50*(170.18/DATOS!H50)^3)</f>
        <v>#DIV/0!</v>
      </c>
      <c r="D52" s="64" t="e">
        <f t="shared" si="22"/>
        <v>#DIV/0!</v>
      </c>
      <c r="E52" s="63" t="e">
        <f>DATOS!I50*(170.181/DATOS!H50)</f>
        <v>#DIV/0!</v>
      </c>
      <c r="F52" s="64" t="e">
        <f t="shared" si="2"/>
        <v>#DIV/0!</v>
      </c>
      <c r="G52" s="110" t="e">
        <f>DATOS!J50*(170.18/DATOS!H50)</f>
        <v>#DIV/0!</v>
      </c>
      <c r="H52" s="64" t="e">
        <f t="shared" si="23"/>
        <v>#DIV/0!</v>
      </c>
      <c r="I52" s="63" t="e">
        <f>DATOS!K50*(170.18/DATOS!H50)</f>
        <v>#DIV/0!</v>
      </c>
      <c r="J52" s="59" t="e">
        <f t="shared" si="3"/>
        <v>#DIV/0!</v>
      </c>
      <c r="K52" s="63" t="e">
        <f>DATOS!L50*(170.18/DATOS!H50)</f>
        <v>#DIV/0!</v>
      </c>
      <c r="L52" s="59" t="e">
        <f t="shared" si="4"/>
        <v>#DIV/0!</v>
      </c>
      <c r="M52" s="63" t="e">
        <f>DATOS!M50*(170.18/DATOS!H50)</f>
        <v>#DIV/0!</v>
      </c>
      <c r="N52" s="64" t="e">
        <f t="shared" si="5"/>
        <v>#DIV/0!</v>
      </c>
      <c r="O52" s="63" t="e">
        <f>DATOS!N50*(170.18/DATOS!H50)</f>
        <v>#DIV/0!</v>
      </c>
      <c r="P52" s="64" t="e">
        <f t="shared" si="6"/>
        <v>#DIV/0!</v>
      </c>
      <c r="Q52" s="63" t="e">
        <f>DATOS!O50*(170.18/DATOS!H50)</f>
        <v>#DIV/0!</v>
      </c>
      <c r="R52" s="64" t="e">
        <f t="shared" si="7"/>
        <v>#DIV/0!</v>
      </c>
      <c r="S52" s="109" t="e">
        <f>DATOS!P50*(170.18/DATOS!H50)</f>
        <v>#DIV/0!</v>
      </c>
      <c r="T52" s="112" t="e">
        <f t="shared" si="8"/>
        <v>#DIV/0!</v>
      </c>
      <c r="U52" s="113" t="e">
        <f>DATOS!Q50*(170.18/DATOS!H50)</f>
        <v>#DIV/0!</v>
      </c>
      <c r="V52" s="112" t="e">
        <f t="shared" si="9"/>
        <v>#DIV/0!</v>
      </c>
      <c r="W52" s="113" t="e">
        <f>DATOS!R50*(170.18/DATOS!H50)</f>
        <v>#DIV/0!</v>
      </c>
      <c r="X52" s="112" t="e">
        <f t="shared" si="10"/>
        <v>#DIV/0!</v>
      </c>
      <c r="Y52" s="113" t="e">
        <f>DATOS!S50*(170.18/DATOS!H50)</f>
        <v>#DIV/0!</v>
      </c>
      <c r="Z52" s="112" t="e">
        <f t="shared" si="11"/>
        <v>#DIV/0!</v>
      </c>
      <c r="AA52" s="113" t="e">
        <f>DATOS!T50*(170.18/DATOS!H50)</f>
        <v>#DIV/0!</v>
      </c>
      <c r="AB52" s="112" t="e">
        <f t="shared" si="12"/>
        <v>#DIV/0!</v>
      </c>
      <c r="AC52" s="113" t="e">
        <f>DATOS!U50*(170.18/DATOS!H50)</f>
        <v>#DIV/0!</v>
      </c>
      <c r="AD52" s="112" t="e">
        <f t="shared" si="13"/>
        <v>#DIV/0!</v>
      </c>
      <c r="AE52" s="113" t="e">
        <f>DATOS!V50*(170.18/DATOS!H50)</f>
        <v>#DIV/0!</v>
      </c>
      <c r="AF52" s="112" t="e">
        <f t="shared" si="14"/>
        <v>#DIV/0!</v>
      </c>
      <c r="AG52" s="113" t="e">
        <f>DATOS!W50*(170.18/DATOS!H50)</f>
        <v>#DIV/0!</v>
      </c>
      <c r="AH52" s="112" t="e">
        <f t="shared" si="15"/>
        <v>#DIV/0!</v>
      </c>
      <c r="AI52" s="113" t="e">
        <f>DATOS!X50*(170.18/DATOS!H50)</f>
        <v>#DIV/0!</v>
      </c>
      <c r="AJ52" s="112">
        <f>(DATOS!X50-53.2)/4.56</f>
        <v>-11.666666666666668</v>
      </c>
      <c r="AK52" s="113" t="e">
        <f>DATOS!Y50*(170.18/DATOS!H50)</f>
        <v>#DIV/0!</v>
      </c>
      <c r="AL52" s="112" t="e">
        <f t="shared" si="16"/>
        <v>#DIV/0!</v>
      </c>
      <c r="AM52" s="59" t="e">
        <f t="shared" si="24"/>
        <v>#DIV/0!</v>
      </c>
      <c r="AN52" s="63" t="e">
        <f>DATOS!AA50*(170.18/DATOS!H50)</f>
        <v>#DIV/0!</v>
      </c>
      <c r="AO52" s="64" t="e">
        <f t="shared" si="17"/>
        <v>#DIV/0!</v>
      </c>
      <c r="AP52" s="63" t="e">
        <f>DATOS!AB50*(170.18/DATOS!H50)</f>
        <v>#DIV/0!</v>
      </c>
      <c r="AQ52" s="64" t="e">
        <f t="shared" si="18"/>
        <v>#DIV/0!</v>
      </c>
      <c r="AR52" s="63" t="e">
        <f>DATOS!AC50*(170.18/DATOS!H50)</f>
        <v>#DIV/0!</v>
      </c>
      <c r="AS52" s="64" t="e">
        <f t="shared" si="19"/>
        <v>#DIV/0!</v>
      </c>
      <c r="AT52" s="63" t="e">
        <f>DATOS!AD50*(170.18/DATOS!H50)</f>
        <v>#DIV/0!</v>
      </c>
      <c r="AU52" s="64" t="e">
        <f t="shared" si="20"/>
        <v>#DIV/0!</v>
      </c>
      <c r="AV52" s="63" t="e">
        <f>DATOS!AE50*(170.18/DATOS!H50)</f>
        <v>#DIV/0!</v>
      </c>
      <c r="AW52" s="64" t="e">
        <f t="shared" si="21"/>
        <v>#DIV/0!</v>
      </c>
      <c r="AX52" s="8"/>
      <c r="AY52" s="8"/>
      <c r="AZ52" s="8"/>
      <c r="BA52" s="8"/>
      <c r="BB52" s="8"/>
      <c r="BC52" s="8"/>
      <c r="BI52" s="4"/>
      <c r="BJ52" s="4"/>
      <c r="BK52" s="4"/>
      <c r="BL52" s="17"/>
      <c r="BM52" s="17"/>
      <c r="BN52" s="17"/>
      <c r="BO52" s="17"/>
      <c r="BP52" s="17"/>
      <c r="BQ52" s="17"/>
      <c r="BR52" s="17"/>
      <c r="BS52" s="17"/>
      <c r="BT52" s="6"/>
      <c r="BU52" s="6"/>
      <c r="BW52" s="4" t="e">
        <f>DATOS!Z50*(170.18/DATOS!H50)</f>
        <v>#DIV/0!</v>
      </c>
      <c r="CI52" s="17"/>
      <c r="CJ52" s="14"/>
      <c r="CK52" s="17"/>
      <c r="CL52" s="17"/>
      <c r="CM52" s="17"/>
    </row>
    <row r="53" spans="1:98" ht="15">
      <c r="A53" s="81"/>
      <c r="B53" s="8"/>
      <c r="C53" s="102"/>
      <c r="D53" s="102"/>
      <c r="E53" s="102"/>
      <c r="F53" s="102"/>
      <c r="G53" s="104" t="e">
        <f>DATOS!J51*(170.18/DATOS!H51)</f>
        <v>#DIV/0!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8"/>
      <c r="AN53" s="8"/>
      <c r="AO53" s="8"/>
      <c r="AP53" s="8"/>
      <c r="AQ53" s="82"/>
      <c r="AR53" s="55"/>
      <c r="AS53" s="55"/>
      <c r="AT53" s="55"/>
      <c r="AU53" s="55"/>
      <c r="AV53" s="55"/>
      <c r="AW53" s="55"/>
      <c r="AX53" s="8"/>
      <c r="AY53" s="8"/>
      <c r="AZ53" s="8"/>
      <c r="BA53" s="8"/>
      <c r="BB53" s="8"/>
      <c r="BC53" s="8"/>
      <c r="BH53" s="17"/>
      <c r="BI53" s="17"/>
      <c r="CI53" s="17"/>
      <c r="CJ53" s="17"/>
      <c r="CK53" s="17"/>
      <c r="CL53" s="17"/>
      <c r="CM53" s="17"/>
      <c r="CN53" s="17"/>
      <c r="CO53" s="19"/>
      <c r="CP53" s="20"/>
      <c r="CQ53" s="20"/>
      <c r="CR53" s="20"/>
      <c r="CS53" s="20"/>
      <c r="CT53" s="19"/>
    </row>
    <row r="54" spans="1:98" ht="15">
      <c r="A54" s="81"/>
      <c r="B54" s="8"/>
      <c r="C54" s="102"/>
      <c r="D54" s="102"/>
      <c r="E54" s="102"/>
      <c r="F54" s="102"/>
      <c r="G54" s="104" t="e">
        <f>DATOS!J52*(170.18/DATOS!H52)</f>
        <v>#DIV/0!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8"/>
      <c r="AN54" s="8"/>
      <c r="AO54" s="8"/>
      <c r="AP54" s="8"/>
      <c r="AQ54" s="82"/>
      <c r="AR54" s="55"/>
      <c r="AS54" s="55"/>
      <c r="AT54" s="55"/>
      <c r="AU54" s="55"/>
      <c r="AV54" s="55"/>
      <c r="AW54" s="55"/>
      <c r="AX54" s="8"/>
      <c r="AY54" s="8"/>
      <c r="AZ54" s="8"/>
      <c r="BA54" s="8"/>
      <c r="BB54" s="8"/>
      <c r="BC54" s="8"/>
      <c r="BH54" s="17"/>
      <c r="BI54" s="17"/>
      <c r="CI54" s="17"/>
      <c r="CJ54" s="17"/>
      <c r="CK54" s="17"/>
      <c r="CL54" s="17"/>
      <c r="CM54" s="17"/>
      <c r="CN54" s="17"/>
      <c r="CO54" s="19"/>
      <c r="CP54" s="20"/>
      <c r="CQ54" s="20"/>
      <c r="CR54" s="20"/>
      <c r="CS54" s="20"/>
      <c r="CT54" s="19"/>
    </row>
    <row r="55" spans="1:75" ht="15">
      <c r="A55" s="81"/>
      <c r="B55" s="8"/>
      <c r="C55" s="102"/>
      <c r="D55" s="102"/>
      <c r="E55" s="102"/>
      <c r="F55" s="102"/>
      <c r="G55" s="104" t="e">
        <f>DATOS!J53*(170.18/DATOS!H53)</f>
        <v>#DIV/0!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82"/>
      <c r="AQ55" s="82"/>
      <c r="AR55" s="82"/>
      <c r="AS55" s="82"/>
      <c r="AT55" s="82"/>
      <c r="AU55" s="82"/>
      <c r="AV55" s="8"/>
      <c r="AW55" s="8"/>
      <c r="AX55" s="8"/>
      <c r="AY55" s="8"/>
      <c r="AZ55" s="8"/>
      <c r="BA55" s="8"/>
      <c r="BB55" s="8"/>
      <c r="BC55" s="8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9"/>
      <c r="BW55" s="20"/>
    </row>
    <row r="56" spans="1:75" ht="15">
      <c r="A56" s="81"/>
      <c r="B56" s="137" t="s">
        <v>65</v>
      </c>
      <c r="C56" s="138"/>
      <c r="D56" s="139">
        <f>COUNT(D7:D17)</f>
        <v>4</v>
      </c>
      <c r="E56" s="139">
        <f aca="true" t="shared" si="25" ref="E56:AW56">COUNT(E7:E17)</f>
        <v>4</v>
      </c>
      <c r="F56" s="139">
        <f t="shared" si="25"/>
        <v>4</v>
      </c>
      <c r="G56" s="139">
        <f t="shared" si="25"/>
        <v>4</v>
      </c>
      <c r="H56" s="139">
        <f t="shared" si="25"/>
        <v>4</v>
      </c>
      <c r="I56" s="139">
        <f t="shared" si="25"/>
        <v>4</v>
      </c>
      <c r="J56" s="139">
        <f t="shared" si="25"/>
        <v>4</v>
      </c>
      <c r="K56" s="139">
        <f t="shared" si="25"/>
        <v>4</v>
      </c>
      <c r="L56" s="139">
        <f t="shared" si="25"/>
        <v>4</v>
      </c>
      <c r="M56" s="139">
        <f t="shared" si="25"/>
        <v>4</v>
      </c>
      <c r="N56" s="139">
        <f t="shared" si="25"/>
        <v>4</v>
      </c>
      <c r="O56" s="139">
        <f t="shared" si="25"/>
        <v>4</v>
      </c>
      <c r="P56" s="139">
        <f t="shared" si="25"/>
        <v>4</v>
      </c>
      <c r="Q56" s="139">
        <f t="shared" si="25"/>
        <v>4</v>
      </c>
      <c r="R56" s="139">
        <f t="shared" si="25"/>
        <v>4</v>
      </c>
      <c r="S56" s="139">
        <f t="shared" si="25"/>
        <v>4</v>
      </c>
      <c r="T56" s="139">
        <f t="shared" si="25"/>
        <v>4</v>
      </c>
      <c r="U56" s="139">
        <f t="shared" si="25"/>
        <v>4</v>
      </c>
      <c r="V56" s="139">
        <f t="shared" si="25"/>
        <v>4</v>
      </c>
      <c r="W56" s="139">
        <f t="shared" si="25"/>
        <v>4</v>
      </c>
      <c r="X56" s="139">
        <f t="shared" si="25"/>
        <v>4</v>
      </c>
      <c r="Y56" s="139">
        <f t="shared" si="25"/>
        <v>4</v>
      </c>
      <c r="Z56" s="139">
        <f t="shared" si="25"/>
        <v>4</v>
      </c>
      <c r="AA56" s="139">
        <f t="shared" si="25"/>
        <v>4</v>
      </c>
      <c r="AB56" s="139">
        <f t="shared" si="25"/>
        <v>4</v>
      </c>
      <c r="AC56" s="139">
        <f t="shared" si="25"/>
        <v>4</v>
      </c>
      <c r="AD56" s="139">
        <f t="shared" si="25"/>
        <v>4</v>
      </c>
      <c r="AE56" s="139">
        <f t="shared" si="25"/>
        <v>4</v>
      </c>
      <c r="AF56" s="139">
        <f t="shared" si="25"/>
        <v>4</v>
      </c>
      <c r="AG56" s="139">
        <f t="shared" si="25"/>
        <v>4</v>
      </c>
      <c r="AH56" s="139">
        <f t="shared" si="25"/>
        <v>4</v>
      </c>
      <c r="AI56" s="139">
        <f t="shared" si="25"/>
        <v>4</v>
      </c>
      <c r="AJ56" s="139">
        <f t="shared" si="25"/>
        <v>11</v>
      </c>
      <c r="AK56" s="139">
        <f t="shared" si="25"/>
        <v>4</v>
      </c>
      <c r="AL56" s="139">
        <f t="shared" si="25"/>
        <v>4</v>
      </c>
      <c r="AM56" s="139">
        <f t="shared" si="25"/>
        <v>4</v>
      </c>
      <c r="AN56" s="139">
        <f t="shared" si="25"/>
        <v>4</v>
      </c>
      <c r="AO56" s="139">
        <f t="shared" si="25"/>
        <v>4</v>
      </c>
      <c r="AP56" s="139">
        <f t="shared" si="25"/>
        <v>4</v>
      </c>
      <c r="AQ56" s="139">
        <f t="shared" si="25"/>
        <v>4</v>
      </c>
      <c r="AR56" s="139">
        <f t="shared" si="25"/>
        <v>4</v>
      </c>
      <c r="AS56" s="139">
        <f t="shared" si="25"/>
        <v>4</v>
      </c>
      <c r="AT56" s="139">
        <f t="shared" si="25"/>
        <v>4</v>
      </c>
      <c r="AU56" s="139">
        <f t="shared" si="25"/>
        <v>4</v>
      </c>
      <c r="AV56" s="139">
        <f t="shared" si="25"/>
        <v>4</v>
      </c>
      <c r="AW56" s="139">
        <f t="shared" si="25"/>
        <v>4</v>
      </c>
      <c r="AX56" s="8"/>
      <c r="AY56" s="8"/>
      <c r="AZ56" s="8"/>
      <c r="BA56" s="8"/>
      <c r="BB56" s="8"/>
      <c r="BC56" s="8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9"/>
      <c r="BW56" s="20"/>
    </row>
    <row r="57" spans="1:75" ht="15">
      <c r="A57" s="81"/>
      <c r="B57" s="137" t="s">
        <v>66</v>
      </c>
      <c r="C57" s="138"/>
      <c r="D57" s="138">
        <f>AVERAGE(D7:D9)</f>
        <v>1.7104378421830126</v>
      </c>
      <c r="E57" s="138">
        <f aca="true" t="shared" si="26" ref="E57:AW57">AVERAGE(E7:E9)</f>
        <v>85.98917676486938</v>
      </c>
      <c r="F57" s="138">
        <f t="shared" si="26"/>
        <v>-0.8735162744734706</v>
      </c>
      <c r="G57" s="138">
        <f t="shared" si="26"/>
        <v>38.78476931628683</v>
      </c>
      <c r="H57" s="138">
        <f t="shared" si="26"/>
        <v>0.38790068556605606</v>
      </c>
      <c r="I57" s="138">
        <f t="shared" si="26"/>
        <v>27.243935519733185</v>
      </c>
      <c r="J57" s="138">
        <f t="shared" si="26"/>
        <v>-0.38854280475104414</v>
      </c>
      <c r="K57" s="138">
        <f t="shared" si="26"/>
        <v>20.527548638132295</v>
      </c>
      <c r="L57" s="138">
        <f t="shared" si="26"/>
        <v>2.193875824733547</v>
      </c>
      <c r="M57" s="138">
        <f t="shared" si="26"/>
        <v>27.243935519733185</v>
      </c>
      <c r="N57" s="138">
        <f t="shared" si="26"/>
        <v>-0.9120368458667514</v>
      </c>
      <c r="O57" s="138">
        <f t="shared" si="26"/>
        <v>6.716386881600889</v>
      </c>
      <c r="P57" s="138">
        <f t="shared" si="26"/>
        <v>0.6753910902882535</v>
      </c>
      <c r="Q57" s="138">
        <f t="shared" si="26"/>
        <v>9.554296831573096</v>
      </c>
      <c r="R57" s="138">
        <f t="shared" si="26"/>
        <v>0.07145173244395009</v>
      </c>
      <c r="S57" s="138">
        <f t="shared" si="26"/>
        <v>52.595931072818225</v>
      </c>
      <c r="T57" s="138">
        <f t="shared" si="26"/>
        <v>-2.363936754987339</v>
      </c>
      <c r="U57" s="138">
        <f t="shared" si="26"/>
        <v>27.906114508060032</v>
      </c>
      <c r="V57" s="138">
        <f t="shared" si="26"/>
        <v>0.43610064723606495</v>
      </c>
      <c r="W57" s="138">
        <f t="shared" si="26"/>
        <v>28.8520844913841</v>
      </c>
      <c r="X57" s="138">
        <f t="shared" si="26"/>
        <v>-0.23540738760164517</v>
      </c>
      <c r="Y57" s="138">
        <f t="shared" si="26"/>
        <v>23.554652584769315</v>
      </c>
      <c r="Z57" s="138">
        <f t="shared" si="26"/>
        <v>-1.117267670376372</v>
      </c>
      <c r="AA57" s="138">
        <f t="shared" si="26"/>
        <v>92.23207337409671</v>
      </c>
      <c r="AB57" s="138">
        <f t="shared" si="26"/>
        <v>0.8440296088989797</v>
      </c>
      <c r="AC57" s="138">
        <f t="shared" si="26"/>
        <v>95.25917732073373</v>
      </c>
      <c r="AD57" s="138">
        <f t="shared" si="26"/>
        <v>5.247006139490726</v>
      </c>
      <c r="AE57" s="138">
        <f t="shared" si="26"/>
        <v>89.7094867518992</v>
      </c>
      <c r="AF57" s="138">
        <f t="shared" si="26"/>
        <v>-0.888980868835268</v>
      </c>
      <c r="AG57" s="138">
        <f t="shared" si="26"/>
        <v>55.93835834722994</v>
      </c>
      <c r="AH57" s="138">
        <f t="shared" si="26"/>
        <v>0.0279806967446663</v>
      </c>
      <c r="AI57" s="138">
        <f t="shared" si="26"/>
        <v>50.19947378173058</v>
      </c>
      <c r="AJ57" s="138">
        <f t="shared" si="26"/>
        <v>-0.029239766081871732</v>
      </c>
      <c r="AK57" s="138">
        <f t="shared" si="26"/>
        <v>33.361208078562164</v>
      </c>
      <c r="AL57" s="138">
        <f t="shared" si="26"/>
        <v>-0.8212138788860166</v>
      </c>
      <c r="AM57" s="138">
        <f t="shared" si="26"/>
        <v>-0.5529627653775672</v>
      </c>
      <c r="AN57" s="138">
        <f t="shared" si="26"/>
        <v>15.766166388734481</v>
      </c>
      <c r="AO57" s="138">
        <f t="shared" si="26"/>
        <v>-0.28280741839556556</v>
      </c>
      <c r="AP57" s="138">
        <f t="shared" si="26"/>
        <v>17.97342968315731</v>
      </c>
      <c r="AQ57" s="138">
        <f t="shared" si="26"/>
        <v>0.5757113385139395</v>
      </c>
      <c r="AR57" s="138">
        <f t="shared" si="26"/>
        <v>26.802482860848617</v>
      </c>
      <c r="AS57" s="138">
        <f t="shared" si="26"/>
        <v>0.1802677199034215</v>
      </c>
      <c r="AT57" s="138">
        <f t="shared" si="26"/>
        <v>12.45527144710024</v>
      </c>
      <c r="AU57" s="138">
        <f t="shared" si="26"/>
        <v>-1.746065852689047</v>
      </c>
      <c r="AV57" s="138">
        <f t="shared" si="26"/>
        <v>9.932684824902724</v>
      </c>
      <c r="AW57" s="138">
        <f t="shared" si="26"/>
        <v>-1.2992109582649414</v>
      </c>
      <c r="AX57" s="8"/>
      <c r="AY57" s="8"/>
      <c r="AZ57" s="8"/>
      <c r="BA57" s="8"/>
      <c r="BB57" s="8"/>
      <c r="BC57" s="8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9"/>
      <c r="BW57" s="20"/>
    </row>
    <row r="58" spans="1:75" ht="15">
      <c r="A58" s="81"/>
      <c r="B58" s="137" t="s">
        <v>67</v>
      </c>
      <c r="C58" s="138"/>
      <c r="D58" s="138">
        <f>STDEV(D7:D9)</f>
        <v>0.15820632435057247</v>
      </c>
      <c r="E58" s="138">
        <f aca="true" t="shared" si="27" ref="E58:AW58">STDEV(E7:E9)</f>
        <v>0</v>
      </c>
      <c r="F58" s="138">
        <f t="shared" si="27"/>
        <v>0</v>
      </c>
      <c r="G58" s="138">
        <f t="shared" si="27"/>
        <v>0</v>
      </c>
      <c r="H58" s="138">
        <f t="shared" si="27"/>
        <v>0</v>
      </c>
      <c r="I58" s="138">
        <f t="shared" si="27"/>
        <v>0</v>
      </c>
      <c r="J58" s="138">
        <f t="shared" si="27"/>
        <v>0</v>
      </c>
      <c r="K58" s="138">
        <f t="shared" si="27"/>
        <v>0</v>
      </c>
      <c r="L58" s="138">
        <f t="shared" si="27"/>
        <v>0</v>
      </c>
      <c r="M58" s="138">
        <f t="shared" si="27"/>
        <v>0</v>
      </c>
      <c r="N58" s="138">
        <f t="shared" si="27"/>
        <v>0</v>
      </c>
      <c r="O58" s="138">
        <f t="shared" si="27"/>
        <v>0</v>
      </c>
      <c r="P58" s="138">
        <f t="shared" si="27"/>
        <v>0</v>
      </c>
      <c r="Q58" s="138">
        <f t="shared" si="27"/>
        <v>0</v>
      </c>
      <c r="R58" s="138">
        <f t="shared" si="27"/>
        <v>0</v>
      </c>
      <c r="S58" s="138">
        <f t="shared" si="27"/>
        <v>8.702335715267317E-15</v>
      </c>
      <c r="T58" s="138">
        <f t="shared" si="27"/>
        <v>0</v>
      </c>
      <c r="U58" s="138">
        <f t="shared" si="27"/>
        <v>0</v>
      </c>
      <c r="V58" s="138">
        <f t="shared" si="27"/>
        <v>0</v>
      </c>
      <c r="W58" s="138">
        <f t="shared" si="27"/>
        <v>0</v>
      </c>
      <c r="X58" s="138">
        <f t="shared" si="27"/>
        <v>0</v>
      </c>
      <c r="Y58" s="138">
        <f t="shared" si="27"/>
        <v>0</v>
      </c>
      <c r="Z58" s="138">
        <f t="shared" si="27"/>
        <v>0</v>
      </c>
      <c r="AA58" s="138">
        <f t="shared" si="27"/>
        <v>0</v>
      </c>
      <c r="AB58" s="138">
        <f t="shared" si="27"/>
        <v>0</v>
      </c>
      <c r="AC58" s="138">
        <f t="shared" si="27"/>
        <v>1.185296991762791</v>
      </c>
      <c r="AD58" s="138">
        <f t="shared" si="27"/>
        <v>0.2663588745532164</v>
      </c>
      <c r="AE58" s="138">
        <f t="shared" si="27"/>
        <v>1.8569304833587246</v>
      </c>
      <c r="AF58" s="138">
        <f t="shared" si="27"/>
        <v>0.3327832407454029</v>
      </c>
      <c r="AG58" s="138">
        <f t="shared" si="27"/>
        <v>2.202979749954318</v>
      </c>
      <c r="AH58" s="138">
        <f t="shared" si="27"/>
        <v>0.5207989952610742</v>
      </c>
      <c r="AI58" s="138">
        <f t="shared" si="27"/>
        <v>2.4326944398827384</v>
      </c>
      <c r="AJ58" s="138">
        <f t="shared" si="27"/>
        <v>0.563956184853389</v>
      </c>
      <c r="AK58" s="138">
        <f t="shared" si="27"/>
        <v>1.197813674571687</v>
      </c>
      <c r="AL58" s="138">
        <f t="shared" si="27"/>
        <v>0.5207885541616861</v>
      </c>
      <c r="AM58" s="138">
        <f t="shared" si="27"/>
        <v>0.8012045985347654</v>
      </c>
      <c r="AN58" s="138">
        <f t="shared" si="27"/>
        <v>1.4449930179129022</v>
      </c>
      <c r="AO58" s="138">
        <f t="shared" si="27"/>
        <v>0.28500848479544116</v>
      </c>
      <c r="AP58" s="138">
        <f t="shared" si="27"/>
        <v>0.9459699833240192</v>
      </c>
      <c r="AQ58" s="138">
        <f t="shared" si="27"/>
        <v>0.21162639447965736</v>
      </c>
      <c r="AR58" s="138">
        <f t="shared" si="27"/>
        <v>2.8899860358257654</v>
      </c>
      <c r="AS58" s="138">
        <f t="shared" si="27"/>
        <v>0.37146350074881407</v>
      </c>
      <c r="AT58" s="138">
        <f t="shared" si="27"/>
        <v>2.2352398645794107</v>
      </c>
      <c r="AU58" s="138">
        <f t="shared" si="27"/>
        <v>0.2683361181968085</v>
      </c>
      <c r="AV58" s="138">
        <f t="shared" si="27"/>
        <v>1.2514006618036988</v>
      </c>
      <c r="AW58" s="138">
        <f t="shared" si="27"/>
        <v>0.2679658804718847</v>
      </c>
      <c r="AX58" s="8"/>
      <c r="AY58" s="8"/>
      <c r="AZ58" s="8"/>
      <c r="BA58" s="8"/>
      <c r="BB58" s="8"/>
      <c r="BC58" s="8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9"/>
      <c r="BW58" s="20"/>
    </row>
    <row r="59" spans="1:75" ht="15">
      <c r="A59" s="81"/>
      <c r="B59" s="8"/>
      <c r="C59" s="102"/>
      <c r="D59" s="102"/>
      <c r="E59" s="102"/>
      <c r="F59" s="102"/>
      <c r="G59" s="104" t="e">
        <f>DATOS!J57*(170.18/DATOS!H57)</f>
        <v>#DIV/0!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82"/>
      <c r="AQ59" s="82"/>
      <c r="AR59" s="82"/>
      <c r="AS59" s="82"/>
      <c r="AT59" s="82"/>
      <c r="AU59" s="82"/>
      <c r="AV59" s="8"/>
      <c r="AW59" s="8"/>
      <c r="AX59" s="8"/>
      <c r="AY59" s="8"/>
      <c r="AZ59" s="8"/>
      <c r="BA59" s="8"/>
      <c r="BB59" s="8"/>
      <c r="BC59" s="8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9"/>
      <c r="BW59" s="20"/>
    </row>
    <row r="60" spans="1:75" ht="15">
      <c r="A60" s="81"/>
      <c r="B60" s="8"/>
      <c r="C60" s="102"/>
      <c r="D60" s="102"/>
      <c r="E60" s="102"/>
      <c r="F60" s="102"/>
      <c r="G60" s="104" t="e">
        <f>DATOS!J58*(170.18/DATOS!H58)</f>
        <v>#DIV/0!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82"/>
      <c r="AQ60" s="82"/>
      <c r="AR60" s="82"/>
      <c r="AS60" s="82"/>
      <c r="AT60" s="82"/>
      <c r="AU60" s="82"/>
      <c r="AV60" s="8"/>
      <c r="AW60" s="8"/>
      <c r="AX60" s="8"/>
      <c r="AY60" s="8"/>
      <c r="AZ60" s="8"/>
      <c r="BA60" s="8"/>
      <c r="BB60" s="8"/>
      <c r="BC60" s="8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9"/>
      <c r="BW60" s="20"/>
    </row>
    <row r="61" spans="1:75" ht="15">
      <c r="A61" s="81"/>
      <c r="B61" s="8"/>
      <c r="C61" s="102"/>
      <c r="D61" s="102"/>
      <c r="E61" s="102"/>
      <c r="F61" s="102"/>
      <c r="G61" s="104">
        <f>DATOS!J59*(170.18/DATOS!H59)</f>
        <v>170.18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82"/>
      <c r="AQ61" s="82"/>
      <c r="AR61" s="82"/>
      <c r="AS61" s="82"/>
      <c r="AT61" s="82"/>
      <c r="AU61" s="82"/>
      <c r="AV61" s="8"/>
      <c r="AW61" s="8"/>
      <c r="AX61" s="8"/>
      <c r="AY61" s="8"/>
      <c r="AZ61" s="8"/>
      <c r="BA61" s="8"/>
      <c r="BB61" s="8"/>
      <c r="BC61" s="8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9"/>
      <c r="BW61" s="20"/>
    </row>
    <row r="62" spans="1:75" ht="15">
      <c r="A62" s="81"/>
      <c r="B62" s="8"/>
      <c r="C62" s="102"/>
      <c r="D62" s="102"/>
      <c r="E62" s="102"/>
      <c r="F62" s="102"/>
      <c r="G62" s="104">
        <f>DATOS!J60*(170.18/DATOS!H60)</f>
        <v>38.78476931628683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82"/>
      <c r="AQ62" s="82"/>
      <c r="AR62" s="82"/>
      <c r="AS62" s="82"/>
      <c r="AT62" s="82"/>
      <c r="AU62" s="82"/>
      <c r="AV62" s="8"/>
      <c r="AW62" s="8"/>
      <c r="AX62" s="8"/>
      <c r="AY62" s="8"/>
      <c r="AZ62" s="8"/>
      <c r="BA62" s="8"/>
      <c r="BB62" s="8"/>
      <c r="BC62" s="8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9"/>
      <c r="BW62" s="20"/>
    </row>
    <row r="63" spans="1:75" ht="15">
      <c r="A63" s="81"/>
      <c r="B63" s="8"/>
      <c r="C63" s="102"/>
      <c r="D63" s="102"/>
      <c r="E63" s="102"/>
      <c r="F63" s="102"/>
      <c r="G63" s="104" t="e">
        <f>DATOS!J61*(170.18/DATOS!H61)</f>
        <v>#DIV/0!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82"/>
      <c r="AQ63" s="82"/>
      <c r="AR63" s="82"/>
      <c r="AS63" s="82"/>
      <c r="AT63" s="82"/>
      <c r="AU63" s="82"/>
      <c r="AV63" s="8"/>
      <c r="AW63" s="8"/>
      <c r="AX63" s="8"/>
      <c r="AY63" s="8"/>
      <c r="AZ63" s="8"/>
      <c r="BA63" s="8"/>
      <c r="BB63" s="8"/>
      <c r="BC63" s="8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9"/>
      <c r="BW63" s="20"/>
    </row>
    <row r="64" spans="1:75" ht="15">
      <c r="A64" s="81"/>
      <c r="B64" s="8"/>
      <c r="C64" s="102"/>
      <c r="D64" s="102"/>
      <c r="E64" s="102"/>
      <c r="F64" s="102"/>
      <c r="G64" s="104">
        <f>DATOS!J62*(170.18/DATOS!H62)</f>
        <v>38.78476931628683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82"/>
      <c r="AQ64" s="82"/>
      <c r="AR64" s="82"/>
      <c r="AS64" s="82"/>
      <c r="AT64" s="82"/>
      <c r="AU64" s="82"/>
      <c r="AV64" s="8"/>
      <c r="AW64" s="8"/>
      <c r="AX64" s="8"/>
      <c r="AY64" s="8"/>
      <c r="AZ64" s="8"/>
      <c r="BA64" s="8"/>
      <c r="BB64" s="8"/>
      <c r="BC64" s="8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9"/>
      <c r="BW64" s="20"/>
    </row>
    <row r="65" spans="1:75" ht="15">
      <c r="A65" s="81"/>
      <c r="B65" s="8"/>
      <c r="C65" s="102"/>
      <c r="D65" s="102"/>
      <c r="E65" s="102"/>
      <c r="F65" s="102"/>
      <c r="G65" s="104">
        <f>DATOS!J63*(170.18/DATOS!H63)</f>
        <v>38.78476931628683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82"/>
      <c r="AQ65" s="82"/>
      <c r="AR65" s="82"/>
      <c r="AS65" s="82"/>
      <c r="AT65" s="82"/>
      <c r="AU65" s="82"/>
      <c r="AV65" s="8"/>
      <c r="AW65" s="8"/>
      <c r="AX65" s="8"/>
      <c r="AY65" s="8"/>
      <c r="AZ65" s="8"/>
      <c r="BA65" s="8"/>
      <c r="BB65" s="8"/>
      <c r="BC65" s="8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9"/>
      <c r="BW65" s="20"/>
    </row>
    <row r="66" spans="1:75" ht="15">
      <c r="A66" s="81"/>
      <c r="B66" s="8"/>
      <c r="C66" s="102"/>
      <c r="D66" s="102"/>
      <c r="E66" s="102"/>
      <c r="F66" s="102"/>
      <c r="G66" s="104">
        <f>DATOS!J64*(170.18/DATOS!H64)</f>
        <v>38.78476931628683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82"/>
      <c r="AQ66" s="82"/>
      <c r="AR66" s="82"/>
      <c r="AS66" s="82"/>
      <c r="AT66" s="82"/>
      <c r="AU66" s="82"/>
      <c r="AV66" s="8"/>
      <c r="AW66" s="8"/>
      <c r="AX66" s="8"/>
      <c r="AY66" s="8"/>
      <c r="AZ66" s="8"/>
      <c r="BA66" s="8"/>
      <c r="BB66" s="8"/>
      <c r="BC66" s="8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9"/>
      <c r="BW66" s="20"/>
    </row>
    <row r="67" spans="1:75" ht="15">
      <c r="A67" s="81"/>
      <c r="B67" s="8"/>
      <c r="C67" s="102"/>
      <c r="D67" s="102"/>
      <c r="E67" s="102"/>
      <c r="F67" s="102"/>
      <c r="G67" s="104" t="e">
        <f>DATOS!J65*(170.18/DATOS!H65)</f>
        <v>#DIV/0!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82"/>
      <c r="AQ67" s="82"/>
      <c r="AR67" s="82"/>
      <c r="AS67" s="82"/>
      <c r="AT67" s="82"/>
      <c r="AU67" s="82"/>
      <c r="AV67" s="8"/>
      <c r="AW67" s="8"/>
      <c r="AX67" s="8"/>
      <c r="AY67" s="8"/>
      <c r="AZ67" s="8"/>
      <c r="BA67" s="8"/>
      <c r="BB67" s="8"/>
      <c r="BC67" s="8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9"/>
      <c r="BW67" s="20"/>
    </row>
    <row r="68" spans="1:75" ht="15">
      <c r="A68" s="81"/>
      <c r="B68" s="8"/>
      <c r="C68" s="102"/>
      <c r="D68" s="102"/>
      <c r="E68" s="102"/>
      <c r="F68" s="102"/>
      <c r="G68" s="104" t="e">
        <f>DATOS!J66*(170.18/DATOS!H66)</f>
        <v>#DIV/0!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82"/>
      <c r="AQ68" s="82"/>
      <c r="AR68" s="82"/>
      <c r="AS68" s="82"/>
      <c r="AT68" s="82"/>
      <c r="AU68" s="82"/>
      <c r="AV68" s="8"/>
      <c r="AW68" s="8"/>
      <c r="AX68" s="8"/>
      <c r="AY68" s="8"/>
      <c r="AZ68" s="8"/>
      <c r="BA68" s="8"/>
      <c r="BB68" s="8"/>
      <c r="BC68" s="8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9"/>
      <c r="BW68" s="20"/>
    </row>
    <row r="69" spans="1:75" ht="15">
      <c r="A69" s="81"/>
      <c r="B69" s="8"/>
      <c r="C69" s="102"/>
      <c r="D69" s="102"/>
      <c r="E69" s="102"/>
      <c r="F69" s="102"/>
      <c r="G69" s="104" t="e">
        <f>DATOS!J67*(170.18/DATOS!H67)</f>
        <v>#DIV/0!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82"/>
      <c r="AQ69" s="82"/>
      <c r="AR69" s="82"/>
      <c r="AS69" s="82"/>
      <c r="AT69" s="82"/>
      <c r="AU69" s="82"/>
      <c r="AV69" s="8"/>
      <c r="AW69" s="8"/>
      <c r="AX69" s="8"/>
      <c r="AY69" s="8"/>
      <c r="AZ69" s="8"/>
      <c r="BA69" s="8"/>
      <c r="BB69" s="8"/>
      <c r="BC69" s="8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9"/>
      <c r="BW69" s="20"/>
    </row>
    <row r="70" spans="1:75" ht="15">
      <c r="A70" s="81"/>
      <c r="B70" s="8"/>
      <c r="C70" s="102"/>
      <c r="D70" s="102"/>
      <c r="E70" s="102"/>
      <c r="F70" s="102"/>
      <c r="G70" s="104" t="e">
        <f>DATOS!J68*(170.18/DATOS!H68)</f>
        <v>#DIV/0!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82"/>
      <c r="AQ70" s="82"/>
      <c r="AR70" s="82"/>
      <c r="AS70" s="82"/>
      <c r="AT70" s="82"/>
      <c r="AU70" s="82"/>
      <c r="AV70" s="8"/>
      <c r="AW70" s="8"/>
      <c r="AX70" s="8"/>
      <c r="AY70" s="8"/>
      <c r="AZ70" s="8"/>
      <c r="BA70" s="8"/>
      <c r="BB70" s="8"/>
      <c r="BC70" s="8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9"/>
      <c r="BW70" s="20"/>
    </row>
    <row r="71" spans="1:75" ht="15">
      <c r="A71" s="81"/>
      <c r="B71" s="8"/>
      <c r="C71" s="102"/>
      <c r="D71" s="102"/>
      <c r="E71" s="102"/>
      <c r="F71" s="102"/>
      <c r="G71" s="104" t="e">
        <f>DATOS!J69*(170.18/DATOS!H69)</f>
        <v>#DIV/0!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82"/>
      <c r="AQ71" s="82"/>
      <c r="AR71" s="82"/>
      <c r="AS71" s="82"/>
      <c r="AT71" s="82"/>
      <c r="AU71" s="82"/>
      <c r="AV71" s="8"/>
      <c r="AW71" s="8"/>
      <c r="AX71" s="8"/>
      <c r="AY71" s="8"/>
      <c r="AZ71" s="8"/>
      <c r="BA71" s="8"/>
      <c r="BB71" s="8"/>
      <c r="BC71" s="8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9"/>
      <c r="BW71" s="20"/>
    </row>
    <row r="72" spans="1:75" ht="15">
      <c r="A72" s="81"/>
      <c r="B72" s="8"/>
      <c r="C72" s="102"/>
      <c r="D72" s="102"/>
      <c r="E72" s="102"/>
      <c r="F72" s="102"/>
      <c r="G72" s="104" t="e">
        <f>DATOS!J70*(170.18/DATOS!H70)</f>
        <v>#DIV/0!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82"/>
      <c r="AQ72" s="82"/>
      <c r="AR72" s="82"/>
      <c r="AS72" s="82"/>
      <c r="AT72" s="82"/>
      <c r="AU72" s="82"/>
      <c r="AV72" s="8"/>
      <c r="AW72" s="8"/>
      <c r="AX72" s="8"/>
      <c r="AY72" s="8"/>
      <c r="AZ72" s="8"/>
      <c r="BA72" s="8"/>
      <c r="BB72" s="8"/>
      <c r="BC72" s="8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9"/>
      <c r="BW72" s="20"/>
    </row>
    <row r="73" spans="1:75" ht="15">
      <c r="A73" s="81"/>
      <c r="B73" s="8"/>
      <c r="C73" s="102"/>
      <c r="D73" s="102"/>
      <c r="E73" s="102"/>
      <c r="F73" s="102"/>
      <c r="G73" s="104" t="e">
        <f>DATOS!J71*(170.18/DATOS!H71)</f>
        <v>#DIV/0!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82"/>
      <c r="AQ73" s="82"/>
      <c r="AR73" s="82"/>
      <c r="AS73" s="82"/>
      <c r="AT73" s="82"/>
      <c r="AU73" s="82"/>
      <c r="AV73" s="8"/>
      <c r="AW73" s="8"/>
      <c r="AX73" s="8"/>
      <c r="AY73" s="8"/>
      <c r="AZ73" s="8"/>
      <c r="BA73" s="8"/>
      <c r="BB73" s="8"/>
      <c r="BC73" s="8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9"/>
      <c r="BW73" s="20"/>
    </row>
    <row r="74" spans="1:75" ht="15">
      <c r="A74" s="81"/>
      <c r="B74" s="8"/>
      <c r="C74" s="102"/>
      <c r="D74" s="102"/>
      <c r="E74" s="102"/>
      <c r="F74" s="102"/>
      <c r="G74" s="104" t="e">
        <f>DATOS!J72*(170.18/DATOS!H72)</f>
        <v>#DIV/0!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82"/>
      <c r="AQ74" s="82"/>
      <c r="AR74" s="82"/>
      <c r="AS74" s="82"/>
      <c r="AT74" s="82"/>
      <c r="AU74" s="82"/>
      <c r="AV74" s="8"/>
      <c r="AW74" s="8"/>
      <c r="AX74" s="8"/>
      <c r="AY74" s="8"/>
      <c r="AZ74" s="8"/>
      <c r="BA74" s="8"/>
      <c r="BB74" s="8"/>
      <c r="BC74" s="8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9"/>
      <c r="BW74" s="20"/>
    </row>
    <row r="75" spans="1:75" ht="15">
      <c r="A75" s="81"/>
      <c r="B75" s="8"/>
      <c r="C75" s="102"/>
      <c r="D75" s="102"/>
      <c r="E75" s="102"/>
      <c r="F75" s="102"/>
      <c r="G75" s="104" t="e">
        <f>DATOS!J73*(170.18/DATOS!H73)</f>
        <v>#DIV/0!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82"/>
      <c r="AQ75" s="82"/>
      <c r="AR75" s="82"/>
      <c r="AS75" s="82"/>
      <c r="AT75" s="82"/>
      <c r="AU75" s="82"/>
      <c r="AV75" s="8"/>
      <c r="AW75" s="8"/>
      <c r="AX75" s="8"/>
      <c r="AY75" s="8"/>
      <c r="AZ75" s="8"/>
      <c r="BA75" s="8"/>
      <c r="BB75" s="8"/>
      <c r="BC75" s="8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9"/>
      <c r="BW75" s="20"/>
    </row>
    <row r="76" spans="1:75" ht="15">
      <c r="A76" s="81"/>
      <c r="B76" s="8"/>
      <c r="C76" s="102"/>
      <c r="D76" s="102"/>
      <c r="E76" s="102"/>
      <c r="F76" s="102"/>
      <c r="G76" s="104" t="e">
        <f>DATOS!J74*(170.18/DATOS!H74)</f>
        <v>#DIV/0!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82"/>
      <c r="AQ76" s="82"/>
      <c r="AR76" s="82"/>
      <c r="AS76" s="82"/>
      <c r="AT76" s="82"/>
      <c r="AU76" s="82"/>
      <c r="AV76" s="8"/>
      <c r="AW76" s="8"/>
      <c r="AX76" s="8"/>
      <c r="AY76" s="8"/>
      <c r="AZ76" s="8"/>
      <c r="BA76" s="8"/>
      <c r="BB76" s="8"/>
      <c r="BC76" s="8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9"/>
      <c r="BW76" s="20"/>
    </row>
    <row r="77" spans="1:75" ht="15">
      <c r="A77" s="81"/>
      <c r="B77" s="8"/>
      <c r="C77" s="102"/>
      <c r="D77" s="102"/>
      <c r="E77" s="102"/>
      <c r="F77" s="102"/>
      <c r="G77" s="104" t="e">
        <f>DATOS!J75*(170.18/DATOS!H75)</f>
        <v>#DIV/0!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82"/>
      <c r="AQ77" s="82"/>
      <c r="AR77" s="82"/>
      <c r="AS77" s="82"/>
      <c r="AT77" s="82"/>
      <c r="AU77" s="82"/>
      <c r="AV77" s="8"/>
      <c r="AW77" s="8"/>
      <c r="AX77" s="8"/>
      <c r="AY77" s="8"/>
      <c r="AZ77" s="8"/>
      <c r="BA77" s="8"/>
      <c r="BB77" s="8"/>
      <c r="BC77" s="8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9"/>
      <c r="BW77" s="20"/>
    </row>
    <row r="78" spans="1:75" ht="15">
      <c r="A78" s="81"/>
      <c r="B78" s="8"/>
      <c r="C78" s="102"/>
      <c r="D78" s="102"/>
      <c r="E78" s="102"/>
      <c r="F78" s="102"/>
      <c r="G78" s="104" t="e">
        <f>DATOS!J76*(170.18/DATOS!H76)</f>
        <v>#DIV/0!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82"/>
      <c r="AQ78" s="82"/>
      <c r="AR78" s="82"/>
      <c r="AS78" s="82"/>
      <c r="AT78" s="82"/>
      <c r="AU78" s="82"/>
      <c r="AV78" s="8"/>
      <c r="AW78" s="8"/>
      <c r="AX78" s="8"/>
      <c r="AY78" s="8"/>
      <c r="AZ78" s="8"/>
      <c r="BA78" s="8"/>
      <c r="BB78" s="8"/>
      <c r="BC78" s="8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9"/>
      <c r="BW78" s="20"/>
    </row>
    <row r="79" spans="1:75" ht="15">
      <c r="A79" s="81"/>
      <c r="B79" s="8"/>
      <c r="C79" s="102"/>
      <c r="D79" s="102"/>
      <c r="E79" s="102"/>
      <c r="F79" s="102"/>
      <c r="G79" s="104" t="e">
        <f>DATOS!J77*(170.18/DATOS!H77)</f>
        <v>#DIV/0!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82"/>
      <c r="AQ79" s="82"/>
      <c r="AR79" s="82"/>
      <c r="AS79" s="82"/>
      <c r="AT79" s="82"/>
      <c r="AU79" s="82"/>
      <c r="AV79" s="8"/>
      <c r="AW79" s="8"/>
      <c r="AX79" s="8"/>
      <c r="AY79" s="8"/>
      <c r="AZ79" s="8"/>
      <c r="BA79" s="8"/>
      <c r="BB79" s="8"/>
      <c r="BC79" s="8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9"/>
      <c r="BW79" s="20"/>
    </row>
    <row r="80" spans="1:75" ht="15">
      <c r="A80" s="81"/>
      <c r="B80" s="8"/>
      <c r="C80" s="102"/>
      <c r="D80" s="102"/>
      <c r="E80" s="102"/>
      <c r="F80" s="102"/>
      <c r="G80" s="104" t="e">
        <f>DATOS!J78*(170.18/DATOS!H78)</f>
        <v>#DIV/0!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82"/>
      <c r="AQ80" s="82"/>
      <c r="AR80" s="82"/>
      <c r="AS80" s="82"/>
      <c r="AT80" s="82"/>
      <c r="AU80" s="82"/>
      <c r="AV80" s="8"/>
      <c r="AW80" s="8"/>
      <c r="AX80" s="8"/>
      <c r="AY80" s="8"/>
      <c r="AZ80" s="8"/>
      <c r="BA80" s="8"/>
      <c r="BB80" s="8"/>
      <c r="BC80" s="8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9"/>
      <c r="BW80" s="20"/>
    </row>
    <row r="81" spans="1:75" ht="15">
      <c r="A81" s="81"/>
      <c r="B81" s="8"/>
      <c r="C81" s="102"/>
      <c r="D81" s="102"/>
      <c r="E81" s="102"/>
      <c r="F81" s="102"/>
      <c r="G81" s="104" t="e">
        <f>DATOS!J79*(170.18/DATOS!H79)</f>
        <v>#DIV/0!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82"/>
      <c r="AQ81" s="82"/>
      <c r="AR81" s="82"/>
      <c r="AS81" s="82"/>
      <c r="AT81" s="82"/>
      <c r="AU81" s="82"/>
      <c r="AV81" s="8"/>
      <c r="AW81" s="8"/>
      <c r="AX81" s="8"/>
      <c r="AY81" s="8"/>
      <c r="AZ81" s="8"/>
      <c r="BA81" s="8"/>
      <c r="BB81" s="8"/>
      <c r="BC81" s="8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9"/>
      <c r="BW81" s="20"/>
    </row>
    <row r="82" spans="1:75" ht="15">
      <c r="A82" s="81"/>
      <c r="B82" s="8"/>
      <c r="C82" s="102"/>
      <c r="D82" s="102"/>
      <c r="E82" s="102"/>
      <c r="F82" s="102"/>
      <c r="G82" s="104" t="e">
        <f>DATOS!J80*(170.18/DATOS!H80)</f>
        <v>#DIV/0!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82"/>
      <c r="AQ82" s="82"/>
      <c r="AR82" s="82"/>
      <c r="AS82" s="82"/>
      <c r="AT82" s="82"/>
      <c r="AU82" s="82"/>
      <c r="AV82" s="8"/>
      <c r="AW82" s="8"/>
      <c r="AX82" s="8"/>
      <c r="AY82" s="8"/>
      <c r="AZ82" s="8"/>
      <c r="BA82" s="8"/>
      <c r="BB82" s="8"/>
      <c r="BC82" s="8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9"/>
      <c r="BW82" s="20"/>
    </row>
    <row r="83" spans="1:75" ht="15">
      <c r="A83" s="81"/>
      <c r="B83" s="8"/>
      <c r="C83" s="102"/>
      <c r="D83" s="102"/>
      <c r="E83" s="102"/>
      <c r="F83" s="102"/>
      <c r="G83" s="104" t="e">
        <f>DATOS!J81*(170.18/DATOS!H81)</f>
        <v>#DIV/0!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82"/>
      <c r="AQ83" s="82"/>
      <c r="AR83" s="82"/>
      <c r="AS83" s="82"/>
      <c r="AT83" s="82"/>
      <c r="AU83" s="82"/>
      <c r="AV83" s="8"/>
      <c r="AW83" s="8"/>
      <c r="AX83" s="8"/>
      <c r="AY83" s="8"/>
      <c r="AZ83" s="8"/>
      <c r="BA83" s="8"/>
      <c r="BB83" s="8"/>
      <c r="BC83" s="8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9"/>
      <c r="BW83" s="20"/>
    </row>
    <row r="84" spans="1:75" ht="15">
      <c r="A84" s="81"/>
      <c r="B84" s="8"/>
      <c r="C84" s="102"/>
      <c r="D84" s="102"/>
      <c r="E84" s="102"/>
      <c r="F84" s="102"/>
      <c r="G84" s="104" t="e">
        <f>DATOS!J82*(170.18/DATOS!H82)</f>
        <v>#DIV/0!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82"/>
      <c r="AQ84" s="82"/>
      <c r="AR84" s="82"/>
      <c r="AS84" s="82"/>
      <c r="AT84" s="82"/>
      <c r="AU84" s="82"/>
      <c r="AV84" s="8"/>
      <c r="AW84" s="8"/>
      <c r="AX84" s="8"/>
      <c r="AY84" s="8"/>
      <c r="AZ84" s="8"/>
      <c r="BA84" s="8"/>
      <c r="BB84" s="8"/>
      <c r="BC84" s="8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9"/>
      <c r="BW84" s="20"/>
    </row>
    <row r="85" spans="1:75" ht="15">
      <c r="A85" s="81"/>
      <c r="B85" s="8"/>
      <c r="C85" s="102"/>
      <c r="D85" s="102"/>
      <c r="E85" s="102"/>
      <c r="F85" s="102"/>
      <c r="G85" s="104" t="e">
        <f>DATOS!J83*(170.18/DATOS!H83)</f>
        <v>#DIV/0!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82"/>
      <c r="AQ85" s="82"/>
      <c r="AR85" s="82"/>
      <c r="AS85" s="82"/>
      <c r="AT85" s="82"/>
      <c r="AU85" s="82"/>
      <c r="AV85" s="8"/>
      <c r="AW85" s="8"/>
      <c r="AX85" s="8"/>
      <c r="AY85" s="8"/>
      <c r="AZ85" s="8"/>
      <c r="BA85" s="8"/>
      <c r="BB85" s="8"/>
      <c r="BC85" s="8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9"/>
      <c r="BW85" s="20"/>
    </row>
    <row r="86" spans="1:75" ht="15">
      <c r="A86" s="81"/>
      <c r="B86" s="8"/>
      <c r="C86" s="102"/>
      <c r="D86" s="102"/>
      <c r="E86" s="102"/>
      <c r="F86" s="102"/>
      <c r="G86" s="104" t="e">
        <f>DATOS!J84*(170.18/DATOS!H84)</f>
        <v>#DIV/0!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82"/>
      <c r="AQ86" s="82"/>
      <c r="AR86" s="82"/>
      <c r="AS86" s="82"/>
      <c r="AT86" s="82"/>
      <c r="AU86" s="82"/>
      <c r="AV86" s="8"/>
      <c r="AW86" s="8"/>
      <c r="AX86" s="8"/>
      <c r="AY86" s="8"/>
      <c r="AZ86" s="8"/>
      <c r="BA86" s="8"/>
      <c r="BB86" s="8"/>
      <c r="BC86" s="8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9"/>
      <c r="BW86" s="20"/>
    </row>
    <row r="87" spans="1:75" ht="15">
      <c r="A87" s="81"/>
      <c r="B87" s="8"/>
      <c r="C87" s="102"/>
      <c r="D87" s="102"/>
      <c r="E87" s="102"/>
      <c r="F87" s="102"/>
      <c r="G87" s="104" t="e">
        <f>DATOS!J85*(170.18/DATOS!H85)</f>
        <v>#DIV/0!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82"/>
      <c r="AQ87" s="82"/>
      <c r="AR87" s="82"/>
      <c r="AS87" s="82"/>
      <c r="AT87" s="82"/>
      <c r="AU87" s="82"/>
      <c r="AV87" s="8"/>
      <c r="AW87" s="8"/>
      <c r="AX87" s="8"/>
      <c r="AY87" s="8"/>
      <c r="AZ87" s="8"/>
      <c r="BA87" s="8"/>
      <c r="BB87" s="8"/>
      <c r="BC87" s="8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9"/>
      <c r="BW87" s="20"/>
    </row>
    <row r="88" spans="1:75" ht="15">
      <c r="A88" s="81"/>
      <c r="B88" s="8"/>
      <c r="C88" s="102"/>
      <c r="D88" s="102"/>
      <c r="E88" s="102"/>
      <c r="F88" s="102"/>
      <c r="G88" s="104" t="e">
        <f>DATOS!J86*(170.18/DATOS!H86)</f>
        <v>#DIV/0!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82"/>
      <c r="AQ88" s="82"/>
      <c r="AR88" s="82"/>
      <c r="AS88" s="82"/>
      <c r="AT88" s="82"/>
      <c r="AU88" s="82"/>
      <c r="AV88" s="8"/>
      <c r="AW88" s="8"/>
      <c r="AX88" s="8"/>
      <c r="AY88" s="8"/>
      <c r="AZ88" s="8"/>
      <c r="BA88" s="8"/>
      <c r="BB88" s="8"/>
      <c r="BC88" s="8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9"/>
      <c r="BW88" s="20"/>
    </row>
    <row r="89" spans="1:75" ht="15">
      <c r="A89" s="81"/>
      <c r="B89" s="8"/>
      <c r="C89" s="102"/>
      <c r="D89" s="102"/>
      <c r="E89" s="102"/>
      <c r="F89" s="102"/>
      <c r="G89" s="104" t="e">
        <f>DATOS!J87*(170.18/DATOS!H87)</f>
        <v>#DIV/0!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82"/>
      <c r="AQ89" s="82"/>
      <c r="AR89" s="82"/>
      <c r="AS89" s="82"/>
      <c r="AT89" s="82"/>
      <c r="AU89" s="82"/>
      <c r="AV89" s="8"/>
      <c r="AW89" s="8"/>
      <c r="AX89" s="8"/>
      <c r="AY89" s="8"/>
      <c r="AZ89" s="8"/>
      <c r="BA89" s="8"/>
      <c r="BB89" s="8"/>
      <c r="BC89" s="8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9"/>
      <c r="BW89" s="20"/>
    </row>
    <row r="90" spans="1:75" ht="15">
      <c r="A90" s="81"/>
      <c r="B90" s="8"/>
      <c r="C90" s="102"/>
      <c r="D90" s="102"/>
      <c r="E90" s="102"/>
      <c r="F90" s="102"/>
      <c r="G90" s="104" t="e">
        <f>DATOS!J88*(170.18/DATOS!H88)</f>
        <v>#DIV/0!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82"/>
      <c r="AQ90" s="82"/>
      <c r="AR90" s="82"/>
      <c r="AS90" s="82"/>
      <c r="AT90" s="82"/>
      <c r="AU90" s="82"/>
      <c r="AV90" s="8"/>
      <c r="AW90" s="8"/>
      <c r="AX90" s="8"/>
      <c r="AY90" s="8"/>
      <c r="AZ90" s="8"/>
      <c r="BA90" s="8"/>
      <c r="BB90" s="8"/>
      <c r="BC90" s="8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9"/>
      <c r="BW90" s="20"/>
    </row>
    <row r="91" spans="1:75" ht="15">
      <c r="A91" s="81"/>
      <c r="B91" s="8"/>
      <c r="C91" s="102"/>
      <c r="D91" s="102"/>
      <c r="E91" s="102"/>
      <c r="F91" s="102"/>
      <c r="G91" s="104" t="e">
        <f>DATOS!J89*(170.18/DATOS!H89)</f>
        <v>#DIV/0!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82"/>
      <c r="AQ91" s="82"/>
      <c r="AR91" s="82"/>
      <c r="AS91" s="82"/>
      <c r="AT91" s="82"/>
      <c r="AU91" s="82"/>
      <c r="AV91" s="8"/>
      <c r="AW91" s="8"/>
      <c r="AX91" s="8"/>
      <c r="AY91" s="8"/>
      <c r="AZ91" s="8"/>
      <c r="BA91" s="8"/>
      <c r="BB91" s="8"/>
      <c r="BC91" s="8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9"/>
      <c r="BW91" s="20"/>
    </row>
    <row r="92" spans="1:75" ht="15">
      <c r="A92" s="81"/>
      <c r="B92" s="8"/>
      <c r="C92" s="102"/>
      <c r="D92" s="102"/>
      <c r="E92" s="102"/>
      <c r="F92" s="102"/>
      <c r="G92" s="104" t="e">
        <f>DATOS!J90*(170.18/DATOS!H90)</f>
        <v>#DIV/0!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82"/>
      <c r="AQ92" s="82"/>
      <c r="AR92" s="82"/>
      <c r="AS92" s="82"/>
      <c r="AT92" s="82"/>
      <c r="AU92" s="82"/>
      <c r="AV92" s="8"/>
      <c r="AW92" s="8"/>
      <c r="AX92" s="8"/>
      <c r="AY92" s="8"/>
      <c r="AZ92" s="8"/>
      <c r="BA92" s="8"/>
      <c r="BB92" s="8"/>
      <c r="BC92" s="8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9"/>
      <c r="BW92" s="20"/>
    </row>
    <row r="93" spans="1:75" ht="15">
      <c r="A93" s="81"/>
      <c r="B93" s="8"/>
      <c r="C93" s="102"/>
      <c r="D93" s="102"/>
      <c r="E93" s="102"/>
      <c r="F93" s="102"/>
      <c r="G93" s="104" t="e">
        <f>DATOS!J91*(170.18/DATOS!H91)</f>
        <v>#DIV/0!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82"/>
      <c r="AQ93" s="82"/>
      <c r="AR93" s="82"/>
      <c r="AS93" s="82"/>
      <c r="AT93" s="82"/>
      <c r="AU93" s="82"/>
      <c r="AV93" s="8"/>
      <c r="AW93" s="8"/>
      <c r="AX93" s="8"/>
      <c r="AY93" s="8"/>
      <c r="AZ93" s="8"/>
      <c r="BA93" s="8"/>
      <c r="BB93" s="8"/>
      <c r="BC93" s="8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9"/>
      <c r="BW93" s="20"/>
    </row>
    <row r="94" spans="1:75" ht="15">
      <c r="A94" s="81"/>
      <c r="B94" s="8"/>
      <c r="C94" s="102"/>
      <c r="D94" s="102"/>
      <c r="E94" s="102"/>
      <c r="F94" s="102"/>
      <c r="G94" s="104" t="e">
        <f>DATOS!J92*(170.18/DATOS!H92)</f>
        <v>#DIV/0!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82"/>
      <c r="AQ94" s="82"/>
      <c r="AR94" s="82"/>
      <c r="AS94" s="82"/>
      <c r="AT94" s="82"/>
      <c r="AU94" s="82"/>
      <c r="AV94" s="8"/>
      <c r="AW94" s="8"/>
      <c r="AX94" s="8"/>
      <c r="AY94" s="8"/>
      <c r="AZ94" s="8"/>
      <c r="BA94" s="8"/>
      <c r="BB94" s="8"/>
      <c r="BC94" s="8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9"/>
      <c r="BW94" s="20"/>
    </row>
    <row r="95" spans="1:75" ht="15">
      <c r="A95" s="81"/>
      <c r="B95" s="8"/>
      <c r="C95" s="102"/>
      <c r="D95" s="102"/>
      <c r="E95" s="102"/>
      <c r="F95" s="102"/>
      <c r="G95" s="104" t="e">
        <f>DATOS!J93*(170.18/DATOS!H93)</f>
        <v>#DIV/0!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82"/>
      <c r="AQ95" s="82"/>
      <c r="AR95" s="82"/>
      <c r="AS95" s="82"/>
      <c r="AT95" s="82"/>
      <c r="AU95" s="82"/>
      <c r="AV95" s="8"/>
      <c r="AW95" s="8"/>
      <c r="AX95" s="8"/>
      <c r="AY95" s="8"/>
      <c r="AZ95" s="8"/>
      <c r="BA95" s="8"/>
      <c r="BB95" s="8"/>
      <c r="BC95" s="8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9"/>
      <c r="BW95" s="20"/>
    </row>
    <row r="96" spans="1:75" ht="15">
      <c r="A96" s="81"/>
      <c r="B96" s="8"/>
      <c r="C96" s="102"/>
      <c r="D96" s="102"/>
      <c r="E96" s="102"/>
      <c r="F96" s="102"/>
      <c r="G96" s="104" t="e">
        <f>DATOS!J94*(170.18/DATOS!H94)</f>
        <v>#DIV/0!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82"/>
      <c r="AQ96" s="82"/>
      <c r="AR96" s="82"/>
      <c r="AS96" s="82"/>
      <c r="AT96" s="82"/>
      <c r="AU96" s="82"/>
      <c r="AV96" s="8"/>
      <c r="AW96" s="8"/>
      <c r="AX96" s="8"/>
      <c r="AY96" s="8"/>
      <c r="AZ96" s="8"/>
      <c r="BA96" s="8"/>
      <c r="BB96" s="8"/>
      <c r="BC96" s="8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9"/>
      <c r="BW96" s="20"/>
    </row>
    <row r="97" spans="1:75" ht="15">
      <c r="A97" s="81"/>
      <c r="B97" s="8"/>
      <c r="C97" s="102"/>
      <c r="D97" s="102"/>
      <c r="E97" s="102"/>
      <c r="F97" s="102"/>
      <c r="G97" s="104" t="e">
        <f>DATOS!J95*(170.18/DATOS!H95)</f>
        <v>#DIV/0!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82"/>
      <c r="AQ97" s="82"/>
      <c r="AR97" s="82"/>
      <c r="AS97" s="82"/>
      <c r="AT97" s="82"/>
      <c r="AU97" s="82"/>
      <c r="AV97" s="8"/>
      <c r="AW97" s="8"/>
      <c r="AX97" s="8"/>
      <c r="AY97" s="8"/>
      <c r="AZ97" s="8"/>
      <c r="BA97" s="8"/>
      <c r="BB97" s="8"/>
      <c r="BC97" s="8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9"/>
      <c r="BW97" s="20"/>
    </row>
    <row r="98" spans="1:75" ht="15">
      <c r="A98" s="81"/>
      <c r="B98" s="8"/>
      <c r="C98" s="102"/>
      <c r="D98" s="102"/>
      <c r="E98" s="102"/>
      <c r="F98" s="102"/>
      <c r="G98" s="104" t="e">
        <f>DATOS!J96*(170.18/DATOS!H96)</f>
        <v>#DIV/0!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82"/>
      <c r="AQ98" s="82"/>
      <c r="AR98" s="82"/>
      <c r="AS98" s="82"/>
      <c r="AT98" s="82"/>
      <c r="AU98" s="82"/>
      <c r="AV98" s="8"/>
      <c r="AW98" s="8"/>
      <c r="AX98" s="8"/>
      <c r="AY98" s="8"/>
      <c r="AZ98" s="8"/>
      <c r="BA98" s="8"/>
      <c r="BB98" s="8"/>
      <c r="BC98" s="8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9"/>
      <c r="BW98" s="20"/>
    </row>
    <row r="99" spans="1:75" ht="15">
      <c r="A99" s="81"/>
      <c r="B99" s="8"/>
      <c r="C99" s="102"/>
      <c r="D99" s="102"/>
      <c r="E99" s="102"/>
      <c r="F99" s="102"/>
      <c r="G99" s="104" t="e">
        <f>DATOS!J97*(170.18/DATOS!H97)</f>
        <v>#DIV/0!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82"/>
      <c r="AQ99" s="82"/>
      <c r="AR99" s="82"/>
      <c r="AS99" s="82"/>
      <c r="AT99" s="82"/>
      <c r="AU99" s="82"/>
      <c r="AV99" s="8"/>
      <c r="AW99" s="8"/>
      <c r="AX99" s="8"/>
      <c r="AY99" s="8"/>
      <c r="AZ99" s="8"/>
      <c r="BA99" s="8"/>
      <c r="BB99" s="8"/>
      <c r="BC99" s="8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9"/>
      <c r="BW99" s="20"/>
    </row>
    <row r="100" spans="1:75" ht="15">
      <c r="A100" s="81"/>
      <c r="B100" s="8"/>
      <c r="C100" s="102"/>
      <c r="D100" s="102"/>
      <c r="E100" s="102"/>
      <c r="F100" s="102"/>
      <c r="G100" s="104" t="e">
        <f>DATOS!J98*(170.18/DATOS!H98)</f>
        <v>#DIV/0!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82"/>
      <c r="AQ100" s="82"/>
      <c r="AR100" s="82"/>
      <c r="AS100" s="82"/>
      <c r="AT100" s="82"/>
      <c r="AU100" s="82"/>
      <c r="AV100" s="8"/>
      <c r="AW100" s="8"/>
      <c r="AX100" s="8"/>
      <c r="AY100" s="8"/>
      <c r="AZ100" s="8"/>
      <c r="BA100" s="8"/>
      <c r="BB100" s="8"/>
      <c r="BC100" s="8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9"/>
      <c r="BW100" s="20"/>
    </row>
    <row r="101" spans="1:75" ht="15">
      <c r="A101" s="81"/>
      <c r="B101" s="8"/>
      <c r="C101" s="102"/>
      <c r="D101" s="102"/>
      <c r="E101" s="102"/>
      <c r="F101" s="102"/>
      <c r="G101" s="104" t="e">
        <f>DATOS!J99*(170.18/DATOS!H99)</f>
        <v>#DIV/0!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82"/>
      <c r="AQ101" s="82"/>
      <c r="AR101" s="82"/>
      <c r="AS101" s="82"/>
      <c r="AT101" s="82"/>
      <c r="AU101" s="82"/>
      <c r="AV101" s="8"/>
      <c r="AW101" s="8"/>
      <c r="AX101" s="8"/>
      <c r="AY101" s="8"/>
      <c r="AZ101" s="8"/>
      <c r="BA101" s="8"/>
      <c r="BB101" s="8"/>
      <c r="BC101" s="8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9"/>
      <c r="BW101" s="20"/>
    </row>
    <row r="102" spans="1:75" ht="15">
      <c r="A102" s="81"/>
      <c r="B102" s="8"/>
      <c r="C102" s="102"/>
      <c r="D102" s="102"/>
      <c r="E102" s="102"/>
      <c r="F102" s="102"/>
      <c r="G102" s="104" t="e">
        <f>DATOS!J100*(170.18/DATOS!H100)</f>
        <v>#DIV/0!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82"/>
      <c r="AQ102" s="82"/>
      <c r="AR102" s="82"/>
      <c r="AS102" s="82"/>
      <c r="AT102" s="82"/>
      <c r="AU102" s="82"/>
      <c r="AV102" s="8"/>
      <c r="AW102" s="8"/>
      <c r="AX102" s="8"/>
      <c r="AY102" s="8"/>
      <c r="AZ102" s="8"/>
      <c r="BA102" s="8"/>
      <c r="BB102" s="8"/>
      <c r="BC102" s="8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9"/>
      <c r="BW102" s="20"/>
    </row>
    <row r="103" spans="1:75" ht="15">
      <c r="A103" s="8"/>
      <c r="B103" s="8"/>
      <c r="C103" s="8"/>
      <c r="D103" s="8"/>
      <c r="E103" s="8"/>
      <c r="F103" s="8"/>
      <c r="G103" s="104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"/>
      <c r="AW103" s="8"/>
      <c r="AX103" s="8"/>
      <c r="AY103" s="8"/>
      <c r="AZ103" s="8"/>
      <c r="BA103" s="8"/>
      <c r="BB103" s="8"/>
      <c r="BC103" s="8"/>
      <c r="BH103" s="19"/>
      <c r="BI103" s="19"/>
      <c r="BJ103" s="19"/>
      <c r="BK103" s="19"/>
      <c r="BT103" s="19"/>
      <c r="BU103" s="19"/>
      <c r="BV103" s="19"/>
      <c r="BW103" s="19"/>
    </row>
    <row r="104" spans="1:75" ht="15">
      <c r="A104" s="8"/>
      <c r="B104" s="8"/>
      <c r="C104" s="8"/>
      <c r="D104" s="8"/>
      <c r="E104" s="8"/>
      <c r="F104" s="8"/>
      <c r="G104" s="104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"/>
      <c r="AW104" s="8"/>
      <c r="AX104" s="8"/>
      <c r="AY104" s="8"/>
      <c r="AZ104" s="8"/>
      <c r="BA104" s="8"/>
      <c r="BB104" s="8"/>
      <c r="BC104" s="8"/>
      <c r="BH104" s="19"/>
      <c r="BI104" s="19"/>
      <c r="BJ104" s="19"/>
      <c r="BK104" s="19"/>
      <c r="BT104" s="19"/>
      <c r="BU104" s="19"/>
      <c r="BV104" s="19"/>
      <c r="BW104" s="19"/>
    </row>
    <row r="105" spans="1:75" ht="15">
      <c r="A105" s="8"/>
      <c r="B105" s="8"/>
      <c r="C105" s="8"/>
      <c r="D105" s="8"/>
      <c r="E105" s="8"/>
      <c r="F105" s="8"/>
      <c r="G105" s="104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"/>
      <c r="AW105" s="8"/>
      <c r="AX105" s="8"/>
      <c r="AY105" s="8"/>
      <c r="AZ105" s="8"/>
      <c r="BA105" s="8"/>
      <c r="BB105" s="8"/>
      <c r="BC105" s="8"/>
      <c r="BH105" s="19"/>
      <c r="BI105" s="19"/>
      <c r="BJ105" s="19"/>
      <c r="BK105" s="19"/>
      <c r="BT105" s="19"/>
      <c r="BU105" s="19"/>
      <c r="BV105" s="19"/>
      <c r="BW105" s="19"/>
    </row>
    <row r="106" spans="1:75" ht="15">
      <c r="A106" s="8"/>
      <c r="B106" s="8"/>
      <c r="C106" s="8"/>
      <c r="D106" s="8"/>
      <c r="E106" s="8"/>
      <c r="F106" s="8"/>
      <c r="G106" s="104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"/>
      <c r="AW106" s="8"/>
      <c r="AX106" s="8"/>
      <c r="AY106" s="8"/>
      <c r="AZ106" s="8"/>
      <c r="BA106" s="8"/>
      <c r="BB106" s="8"/>
      <c r="BC106" s="8"/>
      <c r="BH106" s="19"/>
      <c r="BI106" s="19"/>
      <c r="BJ106" s="19"/>
      <c r="BK106" s="19"/>
      <c r="BT106" s="19"/>
      <c r="BU106" s="19"/>
      <c r="BV106" s="19"/>
      <c r="BW106" s="19"/>
    </row>
    <row r="107" spans="1:75" ht="15">
      <c r="A107" s="8"/>
      <c r="B107" s="8"/>
      <c r="C107" s="8"/>
      <c r="D107" s="8"/>
      <c r="E107" s="8"/>
      <c r="F107" s="8"/>
      <c r="G107" s="104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"/>
      <c r="AW107" s="8"/>
      <c r="AX107" s="8"/>
      <c r="AY107" s="8"/>
      <c r="AZ107" s="8"/>
      <c r="BA107" s="8"/>
      <c r="BB107" s="8"/>
      <c r="BC107" s="8"/>
      <c r="BH107" s="19"/>
      <c r="BI107" s="19"/>
      <c r="BJ107" s="19"/>
      <c r="BK107" s="19"/>
      <c r="BT107" s="19"/>
      <c r="BU107" s="19"/>
      <c r="BV107" s="19"/>
      <c r="BW107" s="19"/>
    </row>
    <row r="108" spans="1:75" ht="15">
      <c r="A108" s="8"/>
      <c r="B108" s="8"/>
      <c r="C108" s="8"/>
      <c r="D108" s="8"/>
      <c r="E108" s="8"/>
      <c r="F108" s="8"/>
      <c r="G108" s="104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"/>
      <c r="AW108" s="8"/>
      <c r="AX108" s="8"/>
      <c r="AY108" s="8"/>
      <c r="AZ108" s="8"/>
      <c r="BA108" s="8"/>
      <c r="BB108" s="8"/>
      <c r="BC108" s="8"/>
      <c r="BH108" s="19"/>
      <c r="BI108" s="19"/>
      <c r="BJ108" s="19"/>
      <c r="BK108" s="19"/>
      <c r="BT108" s="19"/>
      <c r="BU108" s="19"/>
      <c r="BV108" s="19"/>
      <c r="BW108" s="19"/>
    </row>
    <row r="109" spans="1:75" ht="15">
      <c r="A109" s="8"/>
      <c r="B109" s="8"/>
      <c r="C109" s="8"/>
      <c r="D109" s="8"/>
      <c r="E109" s="8"/>
      <c r="F109" s="8"/>
      <c r="G109" s="104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"/>
      <c r="AW109" s="8"/>
      <c r="AX109" s="8"/>
      <c r="AY109" s="8"/>
      <c r="AZ109" s="8"/>
      <c r="BA109" s="8"/>
      <c r="BB109" s="8"/>
      <c r="BC109" s="8"/>
      <c r="BH109" s="19"/>
      <c r="BI109" s="19"/>
      <c r="BJ109" s="19"/>
      <c r="BK109" s="19"/>
      <c r="BT109" s="19"/>
      <c r="BU109" s="19"/>
      <c r="BV109" s="19"/>
      <c r="BW109" s="19"/>
    </row>
    <row r="110" spans="1:75" ht="15">
      <c r="A110" s="8"/>
      <c r="B110" s="8"/>
      <c r="C110" s="8"/>
      <c r="D110" s="8"/>
      <c r="E110" s="8"/>
      <c r="F110" s="8"/>
      <c r="G110" s="104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"/>
      <c r="AW110" s="8"/>
      <c r="AX110" s="8"/>
      <c r="AY110" s="8"/>
      <c r="AZ110" s="8"/>
      <c r="BA110" s="8"/>
      <c r="BB110" s="8"/>
      <c r="BC110" s="8"/>
      <c r="BH110" s="19"/>
      <c r="BI110" s="19"/>
      <c r="BJ110" s="19"/>
      <c r="BK110" s="19"/>
      <c r="BT110" s="19"/>
      <c r="BU110" s="19"/>
      <c r="BV110" s="19"/>
      <c r="BW110" s="19"/>
    </row>
    <row r="111" spans="1:75" ht="15">
      <c r="A111" s="8"/>
      <c r="B111" s="8"/>
      <c r="C111" s="8"/>
      <c r="D111" s="8"/>
      <c r="E111" s="8"/>
      <c r="F111" s="8"/>
      <c r="G111" s="104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"/>
      <c r="AW111" s="8"/>
      <c r="AX111" s="8"/>
      <c r="AY111" s="8"/>
      <c r="AZ111" s="8"/>
      <c r="BA111" s="8"/>
      <c r="BB111" s="8"/>
      <c r="BC111" s="8"/>
      <c r="BH111" s="19"/>
      <c r="BI111" s="19"/>
      <c r="BJ111" s="19"/>
      <c r="BK111" s="19"/>
      <c r="BT111" s="19"/>
      <c r="BU111" s="19"/>
      <c r="BV111" s="19"/>
      <c r="BW111" s="19"/>
    </row>
    <row r="112" spans="1:75" ht="15">
      <c r="A112" s="8"/>
      <c r="B112" s="8"/>
      <c r="C112" s="8"/>
      <c r="D112" s="8"/>
      <c r="E112" s="8"/>
      <c r="F112" s="8"/>
      <c r="G112" s="104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"/>
      <c r="AW112" s="8"/>
      <c r="AX112" s="8"/>
      <c r="AY112" s="8"/>
      <c r="AZ112" s="8"/>
      <c r="BA112" s="8"/>
      <c r="BB112" s="8"/>
      <c r="BC112" s="8"/>
      <c r="BH112" s="19"/>
      <c r="BI112" s="19"/>
      <c r="BJ112" s="19"/>
      <c r="BK112" s="19"/>
      <c r="BT112" s="19"/>
      <c r="BU112" s="19"/>
      <c r="BV112" s="19"/>
      <c r="BW112" s="19"/>
    </row>
    <row r="113" spans="1:75" ht="15">
      <c r="A113" s="8"/>
      <c r="B113" s="8"/>
      <c r="C113" s="8"/>
      <c r="D113" s="8"/>
      <c r="E113" s="8"/>
      <c r="F113" s="8"/>
      <c r="G113" s="104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"/>
      <c r="AW113" s="8"/>
      <c r="AX113" s="8"/>
      <c r="AY113" s="8"/>
      <c r="AZ113" s="8"/>
      <c r="BA113" s="8"/>
      <c r="BB113" s="8"/>
      <c r="BC113" s="8"/>
      <c r="BH113" s="19"/>
      <c r="BI113" s="19"/>
      <c r="BJ113" s="19"/>
      <c r="BK113" s="19"/>
      <c r="BT113" s="19"/>
      <c r="BU113" s="19"/>
      <c r="BV113" s="19"/>
      <c r="BW113" s="19"/>
    </row>
    <row r="114" spans="1:55" ht="15">
      <c r="A114" s="8"/>
      <c r="B114" s="8"/>
      <c r="C114" s="8"/>
      <c r="D114" s="8"/>
      <c r="E114" s="8"/>
      <c r="F114" s="8"/>
      <c r="G114" s="10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5">
      <c r="A115" s="8"/>
      <c r="B115" s="8"/>
      <c r="C115" s="8"/>
      <c r="D115" s="8"/>
      <c r="E115" s="8"/>
      <c r="F115" s="8"/>
      <c r="G115" s="10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5">
      <c r="A116" s="8"/>
      <c r="B116" s="8"/>
      <c r="C116" s="8"/>
      <c r="D116" s="8"/>
      <c r="E116" s="8"/>
      <c r="F116" s="8"/>
      <c r="G116" s="10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5">
      <c r="A117" s="8"/>
      <c r="B117" s="8"/>
      <c r="C117" s="8"/>
      <c r="D117" s="8"/>
      <c r="E117" s="8"/>
      <c r="F117" s="8"/>
      <c r="G117" s="10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5">
      <c r="A118" s="8"/>
      <c r="B118" s="8"/>
      <c r="C118" s="8"/>
      <c r="D118" s="8"/>
      <c r="E118" s="8"/>
      <c r="F118" s="8"/>
      <c r="G118" s="10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5">
      <c r="A119" s="8"/>
      <c r="B119" s="8"/>
      <c r="C119" s="8"/>
      <c r="D119" s="8"/>
      <c r="E119" s="8"/>
      <c r="F119" s="8"/>
      <c r="G119" s="104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5">
      <c r="A120" s="8"/>
      <c r="B120" s="8"/>
      <c r="C120" s="8"/>
      <c r="D120" s="8"/>
      <c r="E120" s="8"/>
      <c r="F120" s="8"/>
      <c r="G120" s="10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5">
      <c r="A121" s="8"/>
      <c r="B121" s="8"/>
      <c r="C121" s="8"/>
      <c r="D121" s="8"/>
      <c r="E121" s="8"/>
      <c r="F121" s="8"/>
      <c r="G121" s="104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5">
      <c r="A122" s="8"/>
      <c r="B122" s="8"/>
      <c r="C122" s="8"/>
      <c r="D122" s="8"/>
      <c r="E122" s="8"/>
      <c r="F122" s="8"/>
      <c r="G122" s="104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5">
      <c r="A123" s="8"/>
      <c r="B123" s="8"/>
      <c r="C123" s="8"/>
      <c r="D123" s="8"/>
      <c r="E123" s="8"/>
      <c r="F123" s="8"/>
      <c r="G123" s="104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5">
      <c r="A124" s="8"/>
      <c r="B124" s="8"/>
      <c r="C124" s="8"/>
      <c r="D124" s="8"/>
      <c r="E124" s="8"/>
      <c r="F124" s="8"/>
      <c r="G124" s="10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5">
      <c r="A125" s="8"/>
      <c r="B125" s="8"/>
      <c r="C125" s="8"/>
      <c r="D125" s="8"/>
      <c r="E125" s="8"/>
      <c r="F125" s="8"/>
      <c r="G125" s="104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5">
      <c r="A126" s="8"/>
      <c r="B126" s="8"/>
      <c r="C126" s="8"/>
      <c r="D126" s="8"/>
      <c r="E126" s="8"/>
      <c r="F126" s="8"/>
      <c r="G126" s="104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5">
      <c r="A127" s="8"/>
      <c r="B127" s="8"/>
      <c r="C127" s="8"/>
      <c r="D127" s="8"/>
      <c r="E127" s="8"/>
      <c r="F127" s="8"/>
      <c r="G127" s="104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5">
      <c r="A128" s="8"/>
      <c r="B128" s="8"/>
      <c r="C128" s="8"/>
      <c r="D128" s="8"/>
      <c r="E128" s="8"/>
      <c r="F128" s="8"/>
      <c r="G128" s="10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5">
      <c r="A129" s="8"/>
      <c r="B129" s="8"/>
      <c r="C129" s="8"/>
      <c r="D129" s="8"/>
      <c r="E129" s="8"/>
      <c r="F129" s="8"/>
      <c r="G129" s="10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5">
      <c r="A130" s="8"/>
      <c r="B130" s="8"/>
      <c r="C130" s="8"/>
      <c r="D130" s="8"/>
      <c r="E130" s="8"/>
      <c r="F130" s="8"/>
      <c r="G130" s="10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5">
      <c r="A131" s="8"/>
      <c r="B131" s="8"/>
      <c r="C131" s="8"/>
      <c r="D131" s="8"/>
      <c r="E131" s="8"/>
      <c r="F131" s="8"/>
      <c r="G131" s="10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5">
      <c r="A132" s="8"/>
      <c r="B132" s="8"/>
      <c r="C132" s="8"/>
      <c r="D132" s="8"/>
      <c r="E132" s="8"/>
      <c r="F132" s="8"/>
      <c r="G132" s="10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5">
      <c r="A133" s="8"/>
      <c r="B133" s="8"/>
      <c r="C133" s="8"/>
      <c r="D133" s="8"/>
      <c r="E133" s="8"/>
      <c r="F133" s="8"/>
      <c r="G133" s="10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5">
      <c r="A134" s="8"/>
      <c r="B134" s="8"/>
      <c r="C134" s="8"/>
      <c r="D134" s="8"/>
      <c r="E134" s="8"/>
      <c r="F134" s="8"/>
      <c r="G134" s="10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5">
      <c r="A135" s="8"/>
      <c r="B135" s="8"/>
      <c r="C135" s="8"/>
      <c r="D135" s="8"/>
      <c r="E135" s="8"/>
      <c r="F135" s="8"/>
      <c r="G135" s="104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5">
      <c r="A136" s="8"/>
      <c r="B136" s="8"/>
      <c r="C136" s="8"/>
      <c r="D136" s="8"/>
      <c r="E136" s="8"/>
      <c r="F136" s="8"/>
      <c r="G136" s="104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5">
      <c r="A137" s="8"/>
      <c r="B137" s="8"/>
      <c r="C137" s="8"/>
      <c r="D137" s="8"/>
      <c r="E137" s="8"/>
      <c r="F137" s="8"/>
      <c r="G137" s="10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5">
      <c r="A138" s="8"/>
      <c r="B138" s="8"/>
      <c r="C138" s="8"/>
      <c r="D138" s="8"/>
      <c r="E138" s="8"/>
      <c r="F138" s="8"/>
      <c r="G138" s="104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5">
      <c r="A139" s="8"/>
      <c r="B139" s="8"/>
      <c r="C139" s="8"/>
      <c r="D139" s="8"/>
      <c r="E139" s="8"/>
      <c r="F139" s="8"/>
      <c r="G139" s="104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ht="15">
      <c r="A140" s="8"/>
      <c r="B140" s="8"/>
      <c r="C140" s="8"/>
      <c r="D140" s="8"/>
      <c r="E140" s="8"/>
      <c r="F140" s="8"/>
      <c r="G140" s="104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ht="15">
      <c r="A141" s="8"/>
      <c r="B141" s="8"/>
      <c r="C141" s="8"/>
      <c r="D141" s="8"/>
      <c r="E141" s="8"/>
      <c r="F141" s="8"/>
      <c r="G141" s="104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ht="15">
      <c r="A142" s="8"/>
      <c r="B142" s="8"/>
      <c r="C142" s="8"/>
      <c r="D142" s="8"/>
      <c r="E142" s="8"/>
      <c r="F142" s="8"/>
      <c r="G142" s="10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ht="15">
      <c r="A143" s="8"/>
      <c r="B143" s="8"/>
      <c r="C143" s="8"/>
      <c r="D143" s="8"/>
      <c r="E143" s="8"/>
      <c r="F143" s="8"/>
      <c r="G143" s="10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ht="15">
      <c r="A144" s="8"/>
      <c r="B144" s="8"/>
      <c r="C144" s="8"/>
      <c r="D144" s="8"/>
      <c r="E144" s="8"/>
      <c r="F144" s="8"/>
      <c r="G144" s="10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ht="15">
      <c r="A145" s="8"/>
      <c r="B145" s="8"/>
      <c r="C145" s="8"/>
      <c r="D145" s="8"/>
      <c r="E145" s="8"/>
      <c r="F145" s="8"/>
      <c r="G145" s="10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ht="15">
      <c r="A146" s="8"/>
      <c r="B146" s="8"/>
      <c r="C146" s="8"/>
      <c r="D146" s="8"/>
      <c r="E146" s="8"/>
      <c r="F146" s="8"/>
      <c r="G146" s="104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1:55" ht="15">
      <c r="A147" s="8"/>
      <c r="B147" s="8"/>
      <c r="C147" s="8"/>
      <c r="D147" s="8"/>
      <c r="E147" s="8"/>
      <c r="F147" s="8"/>
      <c r="G147" s="10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ht="15">
      <c r="A148" s="8"/>
      <c r="B148" s="8"/>
      <c r="C148" s="8"/>
      <c r="D148" s="8"/>
      <c r="E148" s="8"/>
      <c r="F148" s="8"/>
      <c r="G148" s="104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1:55" ht="15">
      <c r="A149" s="8"/>
      <c r="B149" s="8"/>
      <c r="C149" s="8"/>
      <c r="D149" s="8"/>
      <c r="E149" s="8"/>
      <c r="F149" s="8"/>
      <c r="G149" s="10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ht="15">
      <c r="A150" s="8"/>
      <c r="B150" s="8"/>
      <c r="C150" s="8"/>
      <c r="D150" s="8"/>
      <c r="E150" s="8"/>
      <c r="F150" s="8"/>
      <c r="G150" s="10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1:55" ht="15">
      <c r="A151" s="8"/>
      <c r="B151" s="8"/>
      <c r="C151" s="8"/>
      <c r="D151" s="8"/>
      <c r="E151" s="8"/>
      <c r="F151" s="8"/>
      <c r="G151" s="104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1:55" ht="15">
      <c r="A152" s="8"/>
      <c r="B152" s="8"/>
      <c r="C152" s="8"/>
      <c r="D152" s="8"/>
      <c r="E152" s="8"/>
      <c r="F152" s="8"/>
      <c r="G152" s="104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1:55" ht="15">
      <c r="A153" s="8"/>
      <c r="B153" s="8"/>
      <c r="C153" s="8"/>
      <c r="D153" s="8"/>
      <c r="E153" s="8"/>
      <c r="F153" s="8"/>
      <c r="G153" s="104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1:55" ht="15">
      <c r="A154" s="8"/>
      <c r="B154" s="8"/>
      <c r="C154" s="8"/>
      <c r="D154" s="8"/>
      <c r="E154" s="8"/>
      <c r="F154" s="8"/>
      <c r="G154" s="10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1:55" ht="15">
      <c r="A155" s="8"/>
      <c r="B155" s="8"/>
      <c r="C155" s="8"/>
      <c r="D155" s="8"/>
      <c r="E155" s="8"/>
      <c r="F155" s="8"/>
      <c r="G155" s="104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ht="15">
      <c r="A156" s="8"/>
      <c r="B156" s="8"/>
      <c r="C156" s="8"/>
      <c r="D156" s="8"/>
      <c r="E156" s="8"/>
      <c r="F156" s="8"/>
      <c r="G156" s="104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ht="15">
      <c r="A157" s="8"/>
      <c r="B157" s="8"/>
      <c r="C157" s="8"/>
      <c r="D157" s="8"/>
      <c r="E157" s="8"/>
      <c r="F157" s="8"/>
      <c r="G157" s="104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ht="15">
      <c r="A158" s="8"/>
      <c r="B158" s="8"/>
      <c r="C158" s="8"/>
      <c r="D158" s="8"/>
      <c r="E158" s="8"/>
      <c r="F158" s="8"/>
      <c r="G158" s="104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ht="15">
      <c r="A159" s="8"/>
      <c r="B159" s="8"/>
      <c r="C159" s="8"/>
      <c r="D159" s="8"/>
      <c r="E159" s="8"/>
      <c r="F159" s="8"/>
      <c r="G159" s="104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ht="15">
      <c r="A160" s="8"/>
      <c r="B160" s="8"/>
      <c r="C160" s="8"/>
      <c r="D160" s="8"/>
      <c r="E160" s="8"/>
      <c r="F160" s="8"/>
      <c r="G160" s="104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ht="15">
      <c r="A161" s="8"/>
      <c r="B161" s="8"/>
      <c r="C161" s="8"/>
      <c r="D161" s="8"/>
      <c r="E161" s="8"/>
      <c r="F161" s="8"/>
      <c r="G161" s="104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ht="15">
      <c r="A162" s="8"/>
      <c r="B162" s="8"/>
      <c r="C162" s="8"/>
      <c r="D162" s="8"/>
      <c r="E162" s="8"/>
      <c r="F162" s="8"/>
      <c r="G162" s="104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ht="15">
      <c r="A163" s="8"/>
      <c r="B163" s="8"/>
      <c r="C163" s="8"/>
      <c r="D163" s="8"/>
      <c r="E163" s="8"/>
      <c r="F163" s="8"/>
      <c r="G163" s="104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ht="15">
      <c r="A164" s="8"/>
      <c r="B164" s="8"/>
      <c r="C164" s="8"/>
      <c r="D164" s="8"/>
      <c r="E164" s="8"/>
      <c r="F164" s="8"/>
      <c r="G164" s="104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ht="15">
      <c r="A165" s="8"/>
      <c r="B165" s="8"/>
      <c r="C165" s="8"/>
      <c r="D165" s="8"/>
      <c r="E165" s="8"/>
      <c r="F165" s="8"/>
      <c r="G165" s="104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ht="15">
      <c r="A166" s="8"/>
      <c r="B166" s="8"/>
      <c r="C166" s="8"/>
      <c r="D166" s="8"/>
      <c r="E166" s="8"/>
      <c r="F166" s="8"/>
      <c r="G166" s="10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ht="15">
      <c r="A167" s="8"/>
      <c r="B167" s="8"/>
      <c r="C167" s="8"/>
      <c r="D167" s="8"/>
      <c r="E167" s="8"/>
      <c r="F167" s="8"/>
      <c r="G167" s="104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ht="15">
      <c r="A168" s="8"/>
      <c r="B168" s="8"/>
      <c r="C168" s="8"/>
      <c r="D168" s="8"/>
      <c r="E168" s="8"/>
      <c r="F168" s="8"/>
      <c r="G168" s="104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ht="15">
      <c r="A169" s="8"/>
      <c r="B169" s="8"/>
      <c r="C169" s="8"/>
      <c r="D169" s="8"/>
      <c r="E169" s="8"/>
      <c r="F169" s="8"/>
      <c r="G169" s="104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ht="15">
      <c r="A170" s="8"/>
      <c r="B170" s="8"/>
      <c r="C170" s="8"/>
      <c r="D170" s="8"/>
      <c r="E170" s="8"/>
      <c r="F170" s="8"/>
      <c r="G170" s="104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ht="15">
      <c r="A171" s="8"/>
      <c r="B171" s="8"/>
      <c r="C171" s="8"/>
      <c r="D171" s="8"/>
      <c r="E171" s="8"/>
      <c r="F171" s="8"/>
      <c r="G171" s="104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ht="15">
      <c r="A172" s="8"/>
      <c r="B172" s="8"/>
      <c r="C172" s="8"/>
      <c r="D172" s="8"/>
      <c r="E172" s="8"/>
      <c r="F172" s="8"/>
      <c r="G172" s="104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ht="15">
      <c r="A173" s="8"/>
      <c r="B173" s="8"/>
      <c r="C173" s="8"/>
      <c r="D173" s="8"/>
      <c r="E173" s="8"/>
      <c r="F173" s="8"/>
      <c r="G173" s="104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ht="15">
      <c r="A174" s="8"/>
      <c r="B174" s="8"/>
      <c r="C174" s="8"/>
      <c r="D174" s="8"/>
      <c r="E174" s="8"/>
      <c r="F174" s="8"/>
      <c r="G174" s="104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ht="15">
      <c r="A175" s="8"/>
      <c r="B175" s="8"/>
      <c r="C175" s="8"/>
      <c r="D175" s="8"/>
      <c r="E175" s="8"/>
      <c r="F175" s="8"/>
      <c r="G175" s="104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1:55" ht="15">
      <c r="A176" s="8"/>
      <c r="B176" s="8"/>
      <c r="C176" s="8"/>
      <c r="D176" s="8"/>
      <c r="E176" s="8"/>
      <c r="F176" s="8"/>
      <c r="G176" s="104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1:55" ht="15">
      <c r="A177" s="8"/>
      <c r="B177" s="8"/>
      <c r="C177" s="8"/>
      <c r="D177" s="8"/>
      <c r="E177" s="8"/>
      <c r="F177" s="8"/>
      <c r="G177" s="104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1:55" ht="15">
      <c r="A178" s="8"/>
      <c r="B178" s="8"/>
      <c r="C178" s="8"/>
      <c r="D178" s="8"/>
      <c r="E178" s="8"/>
      <c r="F178" s="8"/>
      <c r="G178" s="10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1:55" ht="15">
      <c r="A179" s="8"/>
      <c r="B179" s="8"/>
      <c r="C179" s="8"/>
      <c r="D179" s="8"/>
      <c r="E179" s="8"/>
      <c r="F179" s="8"/>
      <c r="G179" s="104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1:55" ht="15">
      <c r="A180" s="8"/>
      <c r="B180" s="8"/>
      <c r="C180" s="8"/>
      <c r="D180" s="8"/>
      <c r="E180" s="8"/>
      <c r="F180" s="8"/>
      <c r="G180" s="104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1:55" ht="15">
      <c r="A181" s="8"/>
      <c r="B181" s="8"/>
      <c r="C181" s="8"/>
      <c r="D181" s="8"/>
      <c r="E181" s="8"/>
      <c r="F181" s="8"/>
      <c r="G181" s="104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55" ht="15">
      <c r="A182" s="8"/>
      <c r="B182" s="8"/>
      <c r="C182" s="8"/>
      <c r="D182" s="8"/>
      <c r="E182" s="8"/>
      <c r="F182" s="8"/>
      <c r="G182" s="104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1:55" ht="15">
      <c r="A183" s="8"/>
      <c r="B183" s="8"/>
      <c r="C183" s="8"/>
      <c r="D183" s="8"/>
      <c r="E183" s="8"/>
      <c r="F183" s="8"/>
      <c r="G183" s="104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1:55" ht="15">
      <c r="A184" s="8"/>
      <c r="B184" s="8"/>
      <c r="C184" s="8"/>
      <c r="D184" s="8"/>
      <c r="E184" s="8"/>
      <c r="F184" s="8"/>
      <c r="G184" s="104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1:55" ht="15">
      <c r="A185" s="8"/>
      <c r="B185" s="8"/>
      <c r="C185" s="8"/>
      <c r="D185" s="8"/>
      <c r="E185" s="8"/>
      <c r="F185" s="8"/>
      <c r="G185" s="104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1:55" ht="15">
      <c r="A186" s="8"/>
      <c r="B186" s="8"/>
      <c r="C186" s="8"/>
      <c r="D186" s="8"/>
      <c r="E186" s="8"/>
      <c r="F186" s="8"/>
      <c r="G186" s="104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1:55" ht="15">
      <c r="A187" s="8"/>
      <c r="B187" s="8"/>
      <c r="C187" s="8"/>
      <c r="D187" s="8"/>
      <c r="E187" s="8"/>
      <c r="F187" s="8"/>
      <c r="G187" s="104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1:55" ht="15">
      <c r="A188" s="8"/>
      <c r="B188" s="8"/>
      <c r="C188" s="8"/>
      <c r="D188" s="8"/>
      <c r="E188" s="8"/>
      <c r="F188" s="8"/>
      <c r="G188" s="104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1:55" ht="15">
      <c r="A189" s="8"/>
      <c r="B189" s="8"/>
      <c r="C189" s="8"/>
      <c r="D189" s="8"/>
      <c r="E189" s="8"/>
      <c r="F189" s="8"/>
      <c r="G189" s="104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1:55" ht="15">
      <c r="A190" s="8"/>
      <c r="B190" s="8"/>
      <c r="C190" s="8"/>
      <c r="D190" s="8"/>
      <c r="E190" s="8"/>
      <c r="F190" s="8"/>
      <c r="G190" s="10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1:55" ht="15">
      <c r="A191" s="8"/>
      <c r="B191" s="8"/>
      <c r="C191" s="8"/>
      <c r="D191" s="8"/>
      <c r="E191" s="8"/>
      <c r="F191" s="8"/>
      <c r="G191" s="104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1:55" ht="15">
      <c r="A192" s="8"/>
      <c r="B192" s="8"/>
      <c r="C192" s="8"/>
      <c r="D192" s="8"/>
      <c r="E192" s="8"/>
      <c r="F192" s="8"/>
      <c r="G192" s="10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1:55" ht="15">
      <c r="A193" s="8"/>
      <c r="B193" s="8"/>
      <c r="C193" s="8"/>
      <c r="D193" s="8"/>
      <c r="E193" s="8"/>
      <c r="F193" s="8"/>
      <c r="G193" s="10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55" ht="15">
      <c r="A194" s="8"/>
      <c r="B194" s="8"/>
      <c r="C194" s="8"/>
      <c r="D194" s="8"/>
      <c r="E194" s="8"/>
      <c r="F194" s="8"/>
      <c r="G194" s="10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1:55" ht="15">
      <c r="A195" s="8"/>
      <c r="B195" s="8"/>
      <c r="C195" s="8"/>
      <c r="D195" s="8"/>
      <c r="E195" s="8"/>
      <c r="F195" s="8"/>
      <c r="G195" s="104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1:55" ht="15">
      <c r="A196" s="8"/>
      <c r="B196" s="8"/>
      <c r="C196" s="8"/>
      <c r="D196" s="8"/>
      <c r="E196" s="8"/>
      <c r="F196" s="8"/>
      <c r="G196" s="104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1:55" ht="15">
      <c r="A197" s="8"/>
      <c r="B197" s="8"/>
      <c r="C197" s="8"/>
      <c r="D197" s="8"/>
      <c r="E197" s="8"/>
      <c r="F197" s="8"/>
      <c r="G197" s="104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1:55" ht="15">
      <c r="A198" s="8"/>
      <c r="B198" s="8"/>
      <c r="C198" s="8"/>
      <c r="D198" s="8"/>
      <c r="E198" s="8"/>
      <c r="F198" s="8"/>
      <c r="G198" s="104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1:55" ht="15">
      <c r="A199" s="8"/>
      <c r="B199" s="8"/>
      <c r="C199" s="8"/>
      <c r="D199" s="8"/>
      <c r="E199" s="8"/>
      <c r="F199" s="8"/>
      <c r="G199" s="104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1:55" ht="15">
      <c r="A200" s="8"/>
      <c r="B200" s="8"/>
      <c r="C200" s="8"/>
      <c r="D200" s="8"/>
      <c r="E200" s="8"/>
      <c r="F200" s="8"/>
      <c r="G200" s="104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1:55" ht="15">
      <c r="A201" s="8"/>
      <c r="B201" s="8"/>
      <c r="C201" s="8"/>
      <c r="D201" s="8"/>
      <c r="E201" s="8"/>
      <c r="F201" s="8"/>
      <c r="G201" s="104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1:55" ht="15">
      <c r="A202" s="8"/>
      <c r="B202" s="8"/>
      <c r="C202" s="8"/>
      <c r="D202" s="8"/>
      <c r="E202" s="8"/>
      <c r="F202" s="8"/>
      <c r="G202" s="10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1:55" ht="15">
      <c r="A203" s="8"/>
      <c r="B203" s="8"/>
      <c r="C203" s="8"/>
      <c r="D203" s="8"/>
      <c r="E203" s="8"/>
      <c r="F203" s="8"/>
      <c r="G203" s="10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1:55" ht="15">
      <c r="A204" s="8"/>
      <c r="B204" s="8"/>
      <c r="C204" s="8"/>
      <c r="D204" s="8"/>
      <c r="E204" s="8"/>
      <c r="F204" s="8"/>
      <c r="G204" s="104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1:55" ht="15">
      <c r="A205" s="8"/>
      <c r="B205" s="8"/>
      <c r="C205" s="8"/>
      <c r="D205" s="8"/>
      <c r="E205" s="8"/>
      <c r="F205" s="8"/>
      <c r="G205" s="104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</row>
    <row r="206" spans="1:55" ht="15">
      <c r="A206" s="8"/>
      <c r="B206" s="8"/>
      <c r="C206" s="8"/>
      <c r="D206" s="8"/>
      <c r="E206" s="8"/>
      <c r="F206" s="8"/>
      <c r="G206" s="104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</row>
    <row r="207" spans="1:55" ht="15">
      <c r="A207" s="8"/>
      <c r="B207" s="8"/>
      <c r="C207" s="8"/>
      <c r="D207" s="8"/>
      <c r="E207" s="8"/>
      <c r="F207" s="8"/>
      <c r="G207" s="104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</row>
    <row r="208" spans="1:55" ht="15">
      <c r="A208" s="8"/>
      <c r="B208" s="8"/>
      <c r="C208" s="8"/>
      <c r="D208" s="8"/>
      <c r="E208" s="8"/>
      <c r="F208" s="8"/>
      <c r="G208" s="104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</row>
    <row r="209" spans="1:55" ht="15">
      <c r="A209" s="8"/>
      <c r="B209" s="8"/>
      <c r="C209" s="8"/>
      <c r="D209" s="8"/>
      <c r="E209" s="8"/>
      <c r="F209" s="8"/>
      <c r="G209" s="104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</row>
    <row r="210" spans="1:55" ht="15">
      <c r="A210" s="8"/>
      <c r="B210" s="8"/>
      <c r="C210" s="8"/>
      <c r="D210" s="8"/>
      <c r="E210" s="8"/>
      <c r="F210" s="8"/>
      <c r="G210" s="104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</row>
    <row r="211" spans="1:55" ht="15">
      <c r="A211" s="8"/>
      <c r="B211" s="8"/>
      <c r="C211" s="8"/>
      <c r="D211" s="8"/>
      <c r="E211" s="8"/>
      <c r="F211" s="8"/>
      <c r="G211" s="104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</row>
    <row r="212" spans="1:55" ht="15">
      <c r="A212" s="8"/>
      <c r="B212" s="8"/>
      <c r="C212" s="8"/>
      <c r="D212" s="8"/>
      <c r="E212" s="8"/>
      <c r="F212" s="8"/>
      <c r="G212" s="10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</row>
    <row r="213" spans="1:55" ht="15">
      <c r="A213" s="8"/>
      <c r="B213" s="8"/>
      <c r="C213" s="8"/>
      <c r="D213" s="8"/>
      <c r="E213" s="8"/>
      <c r="F213" s="8"/>
      <c r="G213" s="104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</row>
    <row r="214" spans="1:55" ht="15">
      <c r="A214" s="8"/>
      <c r="B214" s="8"/>
      <c r="C214" s="8"/>
      <c r="D214" s="8"/>
      <c r="E214" s="8"/>
      <c r="F214" s="8"/>
      <c r="G214" s="10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</row>
    <row r="215" ht="15">
      <c r="G215" s="9"/>
    </row>
    <row r="216" ht="15">
      <c r="G216" s="9"/>
    </row>
    <row r="217" ht="15">
      <c r="G217" s="9"/>
    </row>
    <row r="218" ht="15">
      <c r="G218" s="9"/>
    </row>
    <row r="219" ht="15">
      <c r="G219" s="9"/>
    </row>
    <row r="220" ht="15">
      <c r="G220" s="9"/>
    </row>
    <row r="221" ht="15">
      <c r="G221" s="9"/>
    </row>
    <row r="222" ht="15">
      <c r="G222" s="9"/>
    </row>
    <row r="223" ht="15">
      <c r="G223" s="9"/>
    </row>
    <row r="224" ht="15">
      <c r="G224" s="9"/>
    </row>
    <row r="225" ht="15">
      <c r="G225" s="9"/>
    </row>
    <row r="226" ht="15">
      <c r="G226" s="9"/>
    </row>
    <row r="227" ht="15">
      <c r="G227" s="9"/>
    </row>
    <row r="228" ht="15">
      <c r="G228" s="9"/>
    </row>
    <row r="229" ht="15">
      <c r="G229" s="9"/>
    </row>
    <row r="230" ht="15">
      <c r="G230" s="9"/>
    </row>
    <row r="231" ht="15">
      <c r="G231" s="9"/>
    </row>
    <row r="232" ht="15">
      <c r="G232" s="9"/>
    </row>
    <row r="233" ht="15">
      <c r="G233" s="9"/>
    </row>
    <row r="234" ht="15">
      <c r="G234" s="9"/>
    </row>
    <row r="235" ht="15">
      <c r="G235" s="9"/>
    </row>
    <row r="236" ht="15">
      <c r="G236" s="9"/>
    </row>
    <row r="237" ht="15">
      <c r="G237" s="9"/>
    </row>
    <row r="238" ht="15">
      <c r="G238" s="9"/>
    </row>
    <row r="239" ht="15">
      <c r="G239" s="9"/>
    </row>
    <row r="240" ht="15">
      <c r="G240" s="9"/>
    </row>
    <row r="241" ht="15">
      <c r="G241" s="9"/>
    </row>
    <row r="242" ht="15">
      <c r="G242" s="9"/>
    </row>
    <row r="243" ht="15">
      <c r="G243" s="9"/>
    </row>
    <row r="244" ht="15">
      <c r="G244" s="9"/>
    </row>
    <row r="245" ht="15">
      <c r="G245" s="9"/>
    </row>
    <row r="246" ht="15">
      <c r="G246" s="9"/>
    </row>
    <row r="247" ht="15">
      <c r="G247" s="9"/>
    </row>
    <row r="248" ht="15">
      <c r="G248" s="9"/>
    </row>
    <row r="249" ht="15">
      <c r="G249" s="9"/>
    </row>
    <row r="250" ht="15">
      <c r="G250" s="9"/>
    </row>
    <row r="251" ht="15">
      <c r="G251" s="9"/>
    </row>
    <row r="252" ht="15">
      <c r="G252" s="9"/>
    </row>
    <row r="253" ht="15">
      <c r="G253" s="9"/>
    </row>
    <row r="254" ht="15">
      <c r="G254" s="9"/>
    </row>
    <row r="255" ht="15">
      <c r="G255" s="9"/>
    </row>
    <row r="256" ht="15">
      <c r="G256" s="9"/>
    </row>
    <row r="257" ht="15">
      <c r="G257" s="9"/>
    </row>
    <row r="258" ht="15">
      <c r="G258" s="9"/>
    </row>
    <row r="259" ht="15">
      <c r="G259" s="9"/>
    </row>
    <row r="260" ht="15">
      <c r="G260" s="9"/>
    </row>
    <row r="261" ht="15">
      <c r="G261" s="9"/>
    </row>
    <row r="262" ht="15">
      <c r="G262" s="9"/>
    </row>
    <row r="263" ht="15">
      <c r="G263" s="9"/>
    </row>
    <row r="264" ht="15">
      <c r="G264" s="9"/>
    </row>
    <row r="265" ht="15">
      <c r="G265" s="9"/>
    </row>
    <row r="266" ht="15">
      <c r="G266" s="9"/>
    </row>
    <row r="267" ht="15">
      <c r="G267" s="9"/>
    </row>
    <row r="268" ht="15">
      <c r="G268" s="9"/>
    </row>
    <row r="269" ht="15">
      <c r="G269" s="9"/>
    </row>
    <row r="270" ht="15">
      <c r="G270" s="9"/>
    </row>
    <row r="271" ht="15">
      <c r="G271" s="9"/>
    </row>
    <row r="272" ht="15">
      <c r="G272" s="9"/>
    </row>
    <row r="273" ht="15">
      <c r="G273" s="9"/>
    </row>
    <row r="274" ht="15">
      <c r="G274" s="9"/>
    </row>
    <row r="275" ht="15">
      <c r="G275" s="9"/>
    </row>
    <row r="276" ht="15">
      <c r="G276" s="9"/>
    </row>
    <row r="277" ht="15">
      <c r="G277" s="9"/>
    </row>
    <row r="278" ht="15">
      <c r="G278" s="9"/>
    </row>
    <row r="279" ht="15">
      <c r="G279" s="9"/>
    </row>
    <row r="280" ht="15">
      <c r="G280" s="9"/>
    </row>
    <row r="281" ht="15">
      <c r="G281" s="9"/>
    </row>
    <row r="282" ht="15">
      <c r="G282" s="9"/>
    </row>
    <row r="283" ht="15">
      <c r="G283" s="9"/>
    </row>
    <row r="284" ht="15">
      <c r="G284" s="9"/>
    </row>
    <row r="285" ht="15">
      <c r="G285" s="9"/>
    </row>
    <row r="286" ht="15">
      <c r="G286" s="9"/>
    </row>
    <row r="287" ht="15">
      <c r="G287" s="9"/>
    </row>
    <row r="288" ht="15">
      <c r="G288" s="9"/>
    </row>
    <row r="289" ht="15">
      <c r="G289" s="9"/>
    </row>
    <row r="290" ht="15">
      <c r="G290" s="9"/>
    </row>
    <row r="291" ht="15">
      <c r="G291" s="9"/>
    </row>
    <row r="292" ht="15">
      <c r="G292" s="9"/>
    </row>
    <row r="293" ht="15">
      <c r="G293" s="9"/>
    </row>
    <row r="294" ht="15">
      <c r="G294" s="9"/>
    </row>
    <row r="295" ht="15">
      <c r="G295" s="9"/>
    </row>
    <row r="296" ht="15">
      <c r="G296" s="9"/>
    </row>
    <row r="297" ht="15">
      <c r="G297" s="9"/>
    </row>
    <row r="298" ht="15">
      <c r="G298" s="9"/>
    </row>
    <row r="299" ht="15">
      <c r="G299" s="9"/>
    </row>
    <row r="300" ht="15">
      <c r="G300" s="9"/>
    </row>
    <row r="301" ht="15">
      <c r="G301" s="9"/>
    </row>
    <row r="302" ht="15">
      <c r="G302" s="9"/>
    </row>
    <row r="303" ht="15">
      <c r="G303" s="9"/>
    </row>
    <row r="304" ht="15">
      <c r="G304" s="9"/>
    </row>
    <row r="305" ht="15">
      <c r="G305" s="9"/>
    </row>
    <row r="306" ht="15">
      <c r="G306" s="9"/>
    </row>
    <row r="307" ht="15">
      <c r="G307" s="9"/>
    </row>
    <row r="308" ht="15">
      <c r="G308" s="9"/>
    </row>
    <row r="309" ht="15">
      <c r="G309" s="9"/>
    </row>
    <row r="310" ht="15">
      <c r="G310" s="9"/>
    </row>
    <row r="311" ht="15">
      <c r="G311" s="9"/>
    </row>
    <row r="312" ht="15">
      <c r="G312" s="9"/>
    </row>
    <row r="313" ht="15">
      <c r="G313" s="9"/>
    </row>
    <row r="314" ht="15">
      <c r="G314" s="9"/>
    </row>
    <row r="315" ht="15">
      <c r="G315" s="9"/>
    </row>
    <row r="316" ht="15">
      <c r="G316" s="9"/>
    </row>
    <row r="317" ht="15">
      <c r="G317" s="9"/>
    </row>
    <row r="318" ht="15">
      <c r="G318" s="9"/>
    </row>
    <row r="319" ht="15">
      <c r="G319" s="9"/>
    </row>
    <row r="320" ht="15">
      <c r="G320" s="9"/>
    </row>
    <row r="321" ht="15">
      <c r="G321" s="9"/>
    </row>
    <row r="322" ht="15">
      <c r="G322" s="9"/>
    </row>
    <row r="323" ht="15">
      <c r="G323" s="9"/>
    </row>
    <row r="324" ht="15">
      <c r="G324" s="9"/>
    </row>
    <row r="325" ht="15">
      <c r="G325" s="9"/>
    </row>
    <row r="326" ht="15">
      <c r="G326" s="9"/>
    </row>
    <row r="327" ht="15">
      <c r="G327" s="9"/>
    </row>
    <row r="328" ht="15">
      <c r="G328" s="9"/>
    </row>
    <row r="329" ht="15">
      <c r="G329" s="9"/>
    </row>
    <row r="330" ht="15">
      <c r="G330" s="9"/>
    </row>
    <row r="331" ht="15">
      <c r="G331" s="9"/>
    </row>
    <row r="332" ht="15">
      <c r="G332" s="9"/>
    </row>
    <row r="333" ht="15">
      <c r="G333" s="9"/>
    </row>
    <row r="334" ht="15">
      <c r="G334" s="9"/>
    </row>
    <row r="335" ht="15">
      <c r="G335" s="9"/>
    </row>
    <row r="336" ht="15">
      <c r="G336" s="9"/>
    </row>
    <row r="337" ht="15">
      <c r="G337" s="9"/>
    </row>
    <row r="338" ht="15">
      <c r="G338" s="9"/>
    </row>
    <row r="339" ht="15">
      <c r="G339" s="9"/>
    </row>
    <row r="340" ht="15">
      <c r="G340" s="9"/>
    </row>
    <row r="341" ht="15">
      <c r="G341" s="9"/>
    </row>
    <row r="342" ht="15">
      <c r="G342" s="9"/>
    </row>
    <row r="343" ht="15">
      <c r="G343" s="9"/>
    </row>
    <row r="344" ht="15">
      <c r="G344" s="9"/>
    </row>
    <row r="345" ht="15">
      <c r="G345" s="9"/>
    </row>
    <row r="346" ht="15">
      <c r="G346" s="9"/>
    </row>
    <row r="347" ht="15">
      <c r="G347" s="9"/>
    </row>
    <row r="348" ht="15">
      <c r="G348" s="9"/>
    </row>
    <row r="349" ht="15">
      <c r="G349" s="9"/>
    </row>
    <row r="350" ht="15">
      <c r="G350" s="9"/>
    </row>
    <row r="351" ht="15">
      <c r="G351" s="9"/>
    </row>
    <row r="352" ht="15">
      <c r="G352" s="9"/>
    </row>
    <row r="353" ht="15">
      <c r="G353" s="9"/>
    </row>
    <row r="354" ht="15">
      <c r="G354" s="9"/>
    </row>
    <row r="355" ht="15">
      <c r="G355" s="9"/>
    </row>
    <row r="356" ht="15">
      <c r="G356" s="9"/>
    </row>
    <row r="357" ht="15">
      <c r="G357" s="9"/>
    </row>
    <row r="358" ht="15">
      <c r="G358" s="9"/>
    </row>
    <row r="359" ht="15">
      <c r="G359" s="9"/>
    </row>
    <row r="360" ht="15">
      <c r="G360" s="9"/>
    </row>
    <row r="361" ht="15">
      <c r="G361" s="9"/>
    </row>
    <row r="362" ht="15">
      <c r="G362" s="9"/>
    </row>
    <row r="363" ht="15">
      <c r="G363" s="9"/>
    </row>
    <row r="364" ht="15">
      <c r="G364" s="9"/>
    </row>
    <row r="365" ht="15">
      <c r="G365" s="9"/>
    </row>
    <row r="366" ht="15">
      <c r="G366" s="9"/>
    </row>
    <row r="367" ht="15">
      <c r="G367" s="9"/>
    </row>
    <row r="368" ht="15">
      <c r="G368" s="9"/>
    </row>
    <row r="369" ht="15">
      <c r="G369" s="9"/>
    </row>
    <row r="370" ht="15">
      <c r="G370" s="9"/>
    </row>
    <row r="371" ht="15">
      <c r="G371" s="9"/>
    </row>
    <row r="372" ht="15">
      <c r="G372" s="9"/>
    </row>
    <row r="373" ht="15">
      <c r="G373" s="9"/>
    </row>
    <row r="374" ht="15">
      <c r="G374" s="9"/>
    </row>
    <row r="375" ht="15">
      <c r="G375" s="9"/>
    </row>
    <row r="376" ht="15">
      <c r="G376" s="9"/>
    </row>
    <row r="377" ht="15">
      <c r="G377" s="9"/>
    </row>
    <row r="378" ht="15">
      <c r="G378" s="9"/>
    </row>
    <row r="379" ht="15">
      <c r="G379" s="9"/>
    </row>
    <row r="380" ht="15">
      <c r="G380" s="9"/>
    </row>
    <row r="381" ht="15">
      <c r="G381" s="9"/>
    </row>
    <row r="382" ht="15">
      <c r="G382" s="9"/>
    </row>
    <row r="383" ht="15">
      <c r="G383" s="9"/>
    </row>
    <row r="384" ht="15">
      <c r="G384" s="9"/>
    </row>
    <row r="385" ht="15">
      <c r="G385" s="9"/>
    </row>
    <row r="386" ht="15">
      <c r="G386" s="9"/>
    </row>
    <row r="387" ht="15">
      <c r="G387" s="9"/>
    </row>
    <row r="388" ht="15">
      <c r="G388" s="9"/>
    </row>
    <row r="389" ht="15">
      <c r="G389" s="9"/>
    </row>
    <row r="390" ht="15">
      <c r="G390" s="9"/>
    </row>
    <row r="391" ht="15">
      <c r="G391" s="9"/>
    </row>
    <row r="392" ht="15">
      <c r="G392" s="9"/>
    </row>
    <row r="393" ht="15">
      <c r="G393" s="9"/>
    </row>
    <row r="394" ht="15">
      <c r="G394" s="9"/>
    </row>
    <row r="395" ht="15">
      <c r="G395" s="9"/>
    </row>
    <row r="396" ht="15">
      <c r="G396" s="9"/>
    </row>
    <row r="397" ht="15">
      <c r="G397" s="9"/>
    </row>
    <row r="398" ht="15">
      <c r="G398" s="9"/>
    </row>
    <row r="399" ht="15">
      <c r="G399" s="9"/>
    </row>
    <row r="400" ht="15">
      <c r="G400" s="9"/>
    </row>
    <row r="401" ht="15">
      <c r="G401" s="9"/>
    </row>
    <row r="402" ht="15">
      <c r="G402" s="9"/>
    </row>
  </sheetData>
  <sheetProtection/>
  <mergeCells count="4">
    <mergeCell ref="AM5:AW5"/>
    <mergeCell ref="A1:B1"/>
    <mergeCell ref="H5:R5"/>
    <mergeCell ref="T5:AL5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D50"/>
  <sheetViews>
    <sheetView showGridLines="0" tabSelected="1" zoomScalePageLayoutView="0" workbookViewId="0" topLeftCell="A1">
      <selection activeCell="B13" sqref="B13"/>
    </sheetView>
  </sheetViews>
  <sheetFormatPr defaultColWidth="11.421875" defaultRowHeight="15"/>
  <cols>
    <col min="1" max="1" width="4.8515625" style="0" customWidth="1"/>
    <col min="2" max="2" width="21.140625" style="0" customWidth="1"/>
    <col min="3" max="4" width="8.28125" style="0" customWidth="1"/>
  </cols>
  <sheetData>
    <row r="1" spans="1:4" ht="15.75" thickBot="1">
      <c r="A1" s="117"/>
      <c r="B1" s="131" t="s">
        <v>63</v>
      </c>
      <c r="C1" s="118" t="s">
        <v>20</v>
      </c>
      <c r="D1" s="118" t="s">
        <v>21</v>
      </c>
    </row>
    <row r="2" spans="1:4" ht="15">
      <c r="A2" s="119">
        <v>1</v>
      </c>
      <c r="B2" s="132" t="str">
        <f>DATOS!B5</f>
        <v>Maria Bravo</v>
      </c>
      <c r="C2" s="120">
        <f>DATOS!AM5</f>
        <v>-4.176292413965422</v>
      </c>
      <c r="D2" s="121">
        <f>DATOS!AN5</f>
        <v>2.9648107847524354</v>
      </c>
    </row>
    <row r="3" spans="1:4" ht="15">
      <c r="A3" s="119">
        <v>2</v>
      </c>
      <c r="B3" s="132" t="str">
        <f>DATOS!B6</f>
        <v>Maria Bravo</v>
      </c>
      <c r="C3" s="120">
        <f>DATOS!AM6</f>
        <v>-3.754637381221926</v>
      </c>
      <c r="D3" s="121">
        <f>DATOS!AN6</f>
        <v>2.5690620542695157</v>
      </c>
    </row>
    <row r="4" spans="1:4" ht="15">
      <c r="A4" s="119">
        <v>3</v>
      </c>
      <c r="B4" s="132" t="str">
        <f>DATOS!B7</f>
        <v>Maria Bravo</v>
      </c>
      <c r="C4" s="120">
        <f>DATOS!AM7</f>
        <v>-4.066241797878289</v>
      </c>
      <c r="D4" s="121">
        <f>DATOS!AN7</f>
        <v>2.668722927115285</v>
      </c>
    </row>
    <row r="5" spans="1:4" ht="15">
      <c r="A5" s="119">
        <v>8</v>
      </c>
      <c r="B5" s="132" t="str">
        <f>DATOS!B8</f>
        <v>Maria Bravo</v>
      </c>
      <c r="C5" s="120">
        <f>DATOS!AM8</f>
        <v>-4.029887626272286</v>
      </c>
      <c r="D5" s="121">
        <f>DATOS!AN8</f>
        <v>2.5234062330114337</v>
      </c>
    </row>
    <row r="6" spans="1:4" ht="15">
      <c r="A6" s="119">
        <v>9</v>
      </c>
      <c r="B6" s="132">
        <f>DATOS!B9</f>
        <v>0</v>
      </c>
      <c r="C6" s="120" t="e">
        <f>DATOS!AM9</f>
        <v>#DIV/0!</v>
      </c>
      <c r="D6" s="121" t="e">
        <f>DATOS!AN9</f>
        <v>#DIV/0!</v>
      </c>
    </row>
    <row r="7" spans="1:4" ht="15">
      <c r="A7" s="119">
        <v>10</v>
      </c>
      <c r="B7" s="132">
        <f>DATOS!B10</f>
        <v>0</v>
      </c>
      <c r="C7" s="120" t="e">
        <f>DATOS!AM10</f>
        <v>#DIV/0!</v>
      </c>
      <c r="D7" s="121" t="e">
        <f>DATOS!AN10</f>
        <v>#DIV/0!</v>
      </c>
    </row>
    <row r="8" spans="1:4" ht="15">
      <c r="A8" s="119">
        <v>11</v>
      </c>
      <c r="B8" s="132">
        <f>DATOS!B11</f>
        <v>0</v>
      </c>
      <c r="C8" s="120" t="e">
        <f>DATOS!AM11</f>
        <v>#DIV/0!</v>
      </c>
      <c r="D8" s="121" t="e">
        <f>DATOS!AN11</f>
        <v>#DIV/0!</v>
      </c>
    </row>
    <row r="9" spans="1:4" ht="15">
      <c r="A9" s="119">
        <v>12</v>
      </c>
      <c r="B9" s="132">
        <f>DATOS!B12</f>
        <v>0</v>
      </c>
      <c r="C9" s="120" t="e">
        <f>DATOS!AM12</f>
        <v>#DIV/0!</v>
      </c>
      <c r="D9" s="121" t="e">
        <f>DATOS!AN12</f>
        <v>#DIV/0!</v>
      </c>
    </row>
    <row r="10" spans="1:4" ht="15">
      <c r="A10" s="119">
        <v>13</v>
      </c>
      <c r="B10" s="132">
        <f>DATOS!B13</f>
        <v>0</v>
      </c>
      <c r="C10" s="120" t="e">
        <f>DATOS!AM13</f>
        <v>#DIV/0!</v>
      </c>
      <c r="D10" s="121" t="e">
        <f>DATOS!AN13</f>
        <v>#DIV/0!</v>
      </c>
    </row>
    <row r="11" spans="1:4" ht="15">
      <c r="A11" s="119">
        <v>14</v>
      </c>
      <c r="B11" s="132">
        <f>DATOS!B14</f>
        <v>0</v>
      </c>
      <c r="C11" s="120" t="e">
        <f>DATOS!AM14</f>
        <v>#DIV/0!</v>
      </c>
      <c r="D11" s="121" t="e">
        <f>DATOS!AN14</f>
        <v>#DIV/0!</v>
      </c>
    </row>
    <row r="12" spans="1:4" ht="15">
      <c r="A12" s="119">
        <v>15</v>
      </c>
      <c r="B12" s="132">
        <f>DATOS!B15</f>
        <v>0</v>
      </c>
      <c r="C12" s="120" t="e">
        <f>DATOS!AM15</f>
        <v>#DIV/0!</v>
      </c>
      <c r="D12" s="121" t="e">
        <f>DATOS!AN15</f>
        <v>#DIV/0!</v>
      </c>
    </row>
    <row r="13" spans="1:4" ht="15">
      <c r="A13" s="119">
        <v>16</v>
      </c>
      <c r="B13" s="132">
        <f>DATOS!B16</f>
        <v>0</v>
      </c>
      <c r="C13" s="120" t="e">
        <f>DATOS!AM16</f>
        <v>#DIV/0!</v>
      </c>
      <c r="D13" s="121" t="e">
        <f>DATOS!AN16</f>
        <v>#DIV/0!</v>
      </c>
    </row>
    <row r="14" spans="1:4" ht="15">
      <c r="A14" s="119">
        <v>17</v>
      </c>
      <c r="B14" s="132">
        <f>DATOS!B17</f>
        <v>0</v>
      </c>
      <c r="C14" s="120" t="e">
        <f>DATOS!AM17</f>
        <v>#DIV/0!</v>
      </c>
      <c r="D14" s="121" t="e">
        <f>DATOS!AN17</f>
        <v>#DIV/0!</v>
      </c>
    </row>
    <row r="15" spans="1:4" ht="15">
      <c r="A15" s="119">
        <v>18</v>
      </c>
      <c r="B15" s="132">
        <f>DATOS!B18</f>
        <v>0</v>
      </c>
      <c r="C15" s="120" t="e">
        <f>DATOS!AM18</f>
        <v>#DIV/0!</v>
      </c>
      <c r="D15" s="121" t="e">
        <f>DATOS!AN18</f>
        <v>#DIV/0!</v>
      </c>
    </row>
    <row r="16" spans="1:4" ht="15">
      <c r="A16" s="119">
        <v>19</v>
      </c>
      <c r="B16" s="132">
        <f>DATOS!B19</f>
        <v>0</v>
      </c>
      <c r="C16" s="120" t="e">
        <f>DATOS!AM19</f>
        <v>#DIV/0!</v>
      </c>
      <c r="D16" s="121" t="e">
        <f>DATOS!AN19</f>
        <v>#DIV/0!</v>
      </c>
    </row>
    <row r="17" spans="1:4" ht="15">
      <c r="A17" s="119">
        <v>20</v>
      </c>
      <c r="B17" s="132">
        <f>DATOS!B20</f>
        <v>0</v>
      </c>
      <c r="C17" s="120" t="e">
        <f>DATOS!AM20</f>
        <v>#DIV/0!</v>
      </c>
      <c r="D17" s="121" t="e">
        <f>DATOS!AN20</f>
        <v>#DIV/0!</v>
      </c>
    </row>
    <row r="18" spans="1:4" ht="15">
      <c r="A18" s="119">
        <v>21</v>
      </c>
      <c r="B18" s="132">
        <f>DATOS!B21</f>
        <v>0</v>
      </c>
      <c r="C18" s="120" t="e">
        <f>DATOS!AM21</f>
        <v>#DIV/0!</v>
      </c>
      <c r="D18" s="121" t="e">
        <f>DATOS!AN21</f>
        <v>#DIV/0!</v>
      </c>
    </row>
    <row r="19" spans="1:4" ht="15">
      <c r="A19" s="119">
        <v>22</v>
      </c>
      <c r="B19" s="132">
        <f>DATOS!B22</f>
        <v>0</v>
      </c>
      <c r="C19" s="120" t="e">
        <f>DATOS!AM22</f>
        <v>#DIV/0!</v>
      </c>
      <c r="D19" s="121" t="e">
        <f>DATOS!AN22</f>
        <v>#DIV/0!</v>
      </c>
    </row>
    <row r="20" spans="1:4" ht="15">
      <c r="A20" s="119">
        <v>23</v>
      </c>
      <c r="B20" s="132">
        <f>DATOS!B23</f>
        <v>0</v>
      </c>
      <c r="C20" s="120" t="e">
        <f>DATOS!AM23</f>
        <v>#DIV/0!</v>
      </c>
      <c r="D20" s="121" t="e">
        <f>DATOS!AN23</f>
        <v>#DIV/0!</v>
      </c>
    </row>
    <row r="21" spans="1:4" ht="15">
      <c r="A21" s="119">
        <v>24</v>
      </c>
      <c r="B21" s="132">
        <f>DATOS!B24</f>
        <v>0</v>
      </c>
      <c r="C21" s="120" t="e">
        <f>DATOS!AM24</f>
        <v>#DIV/0!</v>
      </c>
      <c r="D21" s="121" t="e">
        <f>DATOS!AN24</f>
        <v>#DIV/0!</v>
      </c>
    </row>
    <row r="22" spans="1:4" ht="15">
      <c r="A22" s="119">
        <v>25</v>
      </c>
      <c r="B22" s="132">
        <f>DATOS!B25</f>
        <v>0</v>
      </c>
      <c r="C22" s="120" t="e">
        <f>DATOS!AM25</f>
        <v>#DIV/0!</v>
      </c>
      <c r="D22" s="121" t="e">
        <f>DATOS!AN25</f>
        <v>#DIV/0!</v>
      </c>
    </row>
    <row r="23" spans="1:4" ht="15">
      <c r="A23" s="119">
        <v>26</v>
      </c>
      <c r="B23" s="132">
        <f>DATOS!B26</f>
        <v>0</v>
      </c>
      <c r="C23" s="120" t="e">
        <f>DATOS!AM26</f>
        <v>#DIV/0!</v>
      </c>
      <c r="D23" s="121" t="e">
        <f>DATOS!AN26</f>
        <v>#DIV/0!</v>
      </c>
    </row>
    <row r="24" spans="1:4" ht="15">
      <c r="A24" s="119">
        <v>27</v>
      </c>
      <c r="B24" s="132">
        <f>DATOS!B27</f>
        <v>0</v>
      </c>
      <c r="C24" s="120" t="e">
        <f>DATOS!AM27</f>
        <v>#DIV/0!</v>
      </c>
      <c r="D24" s="121" t="e">
        <f>DATOS!AN27</f>
        <v>#DIV/0!</v>
      </c>
    </row>
    <row r="25" spans="1:4" ht="15">
      <c r="A25" s="119">
        <v>28</v>
      </c>
      <c r="B25" s="132">
        <f>DATOS!B28</f>
        <v>0</v>
      </c>
      <c r="C25" s="120" t="e">
        <f>DATOS!AM28</f>
        <v>#DIV/0!</v>
      </c>
      <c r="D25" s="121" t="e">
        <f>DATOS!AN28</f>
        <v>#DIV/0!</v>
      </c>
    </row>
    <row r="26" spans="1:4" ht="15">
      <c r="A26" s="119">
        <v>29</v>
      </c>
      <c r="B26" s="132">
        <f>DATOS!B29</f>
        <v>0</v>
      </c>
      <c r="C26" s="120" t="e">
        <f>DATOS!AM29</f>
        <v>#DIV/0!</v>
      </c>
      <c r="D26" s="121" t="e">
        <f>DATOS!AN29</f>
        <v>#DIV/0!</v>
      </c>
    </row>
    <row r="27" spans="1:4" ht="15">
      <c r="A27" s="119">
        <v>30</v>
      </c>
      <c r="B27" s="132">
        <f>DATOS!B30</f>
        <v>0</v>
      </c>
      <c r="C27" s="120" t="e">
        <f>DATOS!AM30</f>
        <v>#DIV/0!</v>
      </c>
      <c r="D27" s="121" t="e">
        <f>DATOS!AN30</f>
        <v>#DIV/0!</v>
      </c>
    </row>
    <row r="28" spans="1:4" ht="15">
      <c r="A28" s="119">
        <v>31</v>
      </c>
      <c r="B28" s="132">
        <f>DATOS!B31</f>
        <v>0</v>
      </c>
      <c r="C28" s="120" t="e">
        <f>DATOS!AM31</f>
        <v>#DIV/0!</v>
      </c>
      <c r="D28" s="121" t="e">
        <f>DATOS!AN31</f>
        <v>#DIV/0!</v>
      </c>
    </row>
    <row r="29" spans="1:4" ht="15">
      <c r="A29" s="119">
        <v>32</v>
      </c>
      <c r="B29" s="132">
        <f>DATOS!B32</f>
        <v>0</v>
      </c>
      <c r="C29" s="120" t="e">
        <f>DATOS!AM32</f>
        <v>#DIV/0!</v>
      </c>
      <c r="D29" s="121" t="e">
        <f>DATOS!AN32</f>
        <v>#DIV/0!</v>
      </c>
    </row>
    <row r="30" spans="1:4" ht="15">
      <c r="A30" s="119">
        <v>33</v>
      </c>
      <c r="B30" s="132">
        <f>DATOS!B33</f>
        <v>0</v>
      </c>
      <c r="C30" s="120" t="e">
        <f>DATOS!AM33</f>
        <v>#DIV/0!</v>
      </c>
      <c r="D30" s="121" t="e">
        <f>DATOS!AN33</f>
        <v>#DIV/0!</v>
      </c>
    </row>
    <row r="31" spans="1:4" ht="15">
      <c r="A31" s="119">
        <v>34</v>
      </c>
      <c r="B31" s="132">
        <f>DATOS!B34</f>
        <v>0</v>
      </c>
      <c r="C31" s="120" t="e">
        <f>DATOS!AM34</f>
        <v>#DIV/0!</v>
      </c>
      <c r="D31" s="121" t="e">
        <f>DATOS!AN34</f>
        <v>#DIV/0!</v>
      </c>
    </row>
    <row r="32" spans="1:4" ht="15">
      <c r="A32" s="119">
        <v>35</v>
      </c>
      <c r="B32" s="132">
        <f>DATOS!B35</f>
        <v>0</v>
      </c>
      <c r="C32" s="120" t="e">
        <f>DATOS!AM35</f>
        <v>#DIV/0!</v>
      </c>
      <c r="D32" s="121" t="e">
        <f>DATOS!AN35</f>
        <v>#DIV/0!</v>
      </c>
    </row>
    <row r="33" spans="1:4" ht="15">
      <c r="A33" s="119">
        <v>36</v>
      </c>
      <c r="B33" s="132">
        <f>DATOS!B36</f>
        <v>0</v>
      </c>
      <c r="C33" s="120" t="e">
        <f>DATOS!AM36</f>
        <v>#DIV/0!</v>
      </c>
      <c r="D33" s="121" t="e">
        <f>DATOS!AN36</f>
        <v>#DIV/0!</v>
      </c>
    </row>
    <row r="34" spans="1:4" ht="15">
      <c r="A34" s="119">
        <v>37</v>
      </c>
      <c r="B34" s="132">
        <f>DATOS!B37</f>
        <v>0</v>
      </c>
      <c r="C34" s="120" t="e">
        <f>DATOS!AM37</f>
        <v>#DIV/0!</v>
      </c>
      <c r="D34" s="121" t="e">
        <f>DATOS!AN37</f>
        <v>#DIV/0!</v>
      </c>
    </row>
    <row r="35" spans="1:4" ht="15">
      <c r="A35" s="119">
        <v>38</v>
      </c>
      <c r="B35" s="132">
        <f>DATOS!B38</f>
        <v>0</v>
      </c>
      <c r="C35" s="120" t="e">
        <f>DATOS!AM38</f>
        <v>#DIV/0!</v>
      </c>
      <c r="D35" s="121" t="e">
        <f>DATOS!AN38</f>
        <v>#DIV/0!</v>
      </c>
    </row>
    <row r="36" spans="1:4" ht="15">
      <c r="A36" s="119">
        <v>39</v>
      </c>
      <c r="B36" s="132">
        <f>DATOS!B39</f>
        <v>0</v>
      </c>
      <c r="C36" s="120" t="e">
        <f>DATOS!AM39</f>
        <v>#DIV/0!</v>
      </c>
      <c r="D36" s="121" t="e">
        <f>DATOS!AN39</f>
        <v>#DIV/0!</v>
      </c>
    </row>
    <row r="37" spans="1:4" ht="15">
      <c r="A37" s="119">
        <v>40</v>
      </c>
      <c r="B37" s="132">
        <f>DATOS!B40</f>
        <v>0</v>
      </c>
      <c r="C37" s="120" t="e">
        <f>DATOS!AM40</f>
        <v>#DIV/0!</v>
      </c>
      <c r="D37" s="121" t="e">
        <f>DATOS!AN40</f>
        <v>#DIV/0!</v>
      </c>
    </row>
    <row r="38" spans="1:4" ht="15">
      <c r="A38" s="119">
        <v>41</v>
      </c>
      <c r="B38" s="132">
        <f>DATOS!B41</f>
        <v>0</v>
      </c>
      <c r="C38" s="120" t="e">
        <f>DATOS!AM41</f>
        <v>#DIV/0!</v>
      </c>
      <c r="D38" s="121" t="e">
        <f>DATOS!AN41</f>
        <v>#DIV/0!</v>
      </c>
    </row>
    <row r="39" spans="1:4" ht="15">
      <c r="A39" s="119">
        <v>42</v>
      </c>
      <c r="B39" s="132">
        <f>DATOS!B42</f>
        <v>0</v>
      </c>
      <c r="C39" s="120" t="e">
        <f>DATOS!AM42</f>
        <v>#DIV/0!</v>
      </c>
      <c r="D39" s="121" t="e">
        <f>DATOS!AN42</f>
        <v>#DIV/0!</v>
      </c>
    </row>
    <row r="40" spans="1:4" ht="15">
      <c r="A40" s="119">
        <v>43</v>
      </c>
      <c r="B40" s="132">
        <f>DATOS!B43</f>
        <v>0</v>
      </c>
      <c r="C40" s="120" t="e">
        <f>DATOS!AM43</f>
        <v>#DIV/0!</v>
      </c>
      <c r="D40" s="121" t="e">
        <f>DATOS!AN43</f>
        <v>#DIV/0!</v>
      </c>
    </row>
    <row r="41" spans="1:4" ht="15">
      <c r="A41" s="119">
        <v>44</v>
      </c>
      <c r="B41" s="132">
        <f>DATOS!B44</f>
        <v>0</v>
      </c>
      <c r="C41" s="120" t="e">
        <f>DATOS!AM44</f>
        <v>#DIV/0!</v>
      </c>
      <c r="D41" s="121" t="e">
        <f>DATOS!AN44</f>
        <v>#DIV/0!</v>
      </c>
    </row>
    <row r="42" spans="1:4" ht="15">
      <c r="A42" s="119">
        <v>45</v>
      </c>
      <c r="B42" s="132">
        <f>DATOS!B45</f>
        <v>0</v>
      </c>
      <c r="C42" s="120" t="e">
        <f>DATOS!AM45</f>
        <v>#DIV/0!</v>
      </c>
      <c r="D42" s="121" t="e">
        <f>DATOS!AN45</f>
        <v>#DIV/0!</v>
      </c>
    </row>
    <row r="43" spans="1:4" ht="15">
      <c r="A43" s="119">
        <v>46</v>
      </c>
      <c r="B43" s="132">
        <f>DATOS!B46</f>
        <v>0</v>
      </c>
      <c r="C43" s="120" t="e">
        <f>DATOS!AM46</f>
        <v>#DIV/0!</v>
      </c>
      <c r="D43" s="121" t="e">
        <f>DATOS!AN46</f>
        <v>#DIV/0!</v>
      </c>
    </row>
    <row r="44" spans="1:4" ht="15">
      <c r="A44" s="119">
        <v>47</v>
      </c>
      <c r="B44" s="132">
        <f>DATOS!B47</f>
        <v>0</v>
      </c>
      <c r="C44" s="120" t="e">
        <f>DATOS!AM47</f>
        <v>#DIV/0!</v>
      </c>
      <c r="D44" s="121" t="e">
        <f>DATOS!AN47</f>
        <v>#DIV/0!</v>
      </c>
    </row>
    <row r="45" spans="1:4" ht="15">
      <c r="A45" s="119">
        <v>48</v>
      </c>
      <c r="B45" s="132">
        <f>DATOS!B48</f>
        <v>0</v>
      </c>
      <c r="C45" s="120" t="e">
        <f>DATOS!AM48</f>
        <v>#DIV/0!</v>
      </c>
      <c r="D45" s="121" t="e">
        <f>DATOS!AN48</f>
        <v>#DIV/0!</v>
      </c>
    </row>
    <row r="46" spans="1:4" ht="15">
      <c r="A46" s="119">
        <v>49</v>
      </c>
      <c r="B46" s="132">
        <f>DATOS!B49</f>
        <v>0</v>
      </c>
      <c r="C46" s="120" t="e">
        <f>DATOS!AM49</f>
        <v>#DIV/0!</v>
      </c>
      <c r="D46" s="121" t="e">
        <f>DATOS!AN49</f>
        <v>#DIV/0!</v>
      </c>
    </row>
    <row r="47" spans="1:4" ht="15">
      <c r="A47" s="119">
        <v>50</v>
      </c>
      <c r="B47" s="132">
        <f>DATOS!B50</f>
        <v>0</v>
      </c>
      <c r="C47" s="120" t="e">
        <f>DATOS!AM50</f>
        <v>#DIV/0!</v>
      </c>
      <c r="D47" s="121" t="e">
        <f>DATOS!AN50</f>
        <v>#DIV/0!</v>
      </c>
    </row>
    <row r="50" spans="2:4" ht="15">
      <c r="B50" s="140" t="s">
        <v>64</v>
      </c>
      <c r="C50" s="141" t="e">
        <f>SUM(C2:C12)/15</f>
        <v>#DIV/0!</v>
      </c>
      <c r="D50" s="141" t="e">
        <f>SUM(D2:D12)/15</f>
        <v>#DIV/0!</v>
      </c>
    </row>
  </sheetData>
  <sheetProtection/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ninicha</dc:creator>
  <cp:keywords/>
  <dc:description/>
  <cp:lastModifiedBy>Usuario</cp:lastModifiedBy>
  <dcterms:created xsi:type="dcterms:W3CDTF">2010-07-23T19:02:37Z</dcterms:created>
  <dcterms:modified xsi:type="dcterms:W3CDTF">2013-07-10T20:35:29Z</dcterms:modified>
  <cp:category/>
  <cp:version/>
  <cp:contentType/>
  <cp:contentStatus/>
</cp:coreProperties>
</file>